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LOG\00_OpenCases\55_school_rehab\"/>
    </mc:Choice>
  </mc:AlternateContent>
  <xr:revisionPtr revIDLastSave="0" documentId="13_ncr:1_{64A41D8A-6D11-4BCB-934D-2E27B4231B24}" xr6:coauthVersionLast="47" xr6:coauthVersionMax="47" xr10:uidLastSave="{00000000-0000-0000-0000-000000000000}"/>
  <bookViews>
    <workbookView xWindow="28680" yWindow="-120" windowWidth="29040" windowHeight="15720" xr2:uid="{00000000-000D-0000-FFFF-FFFF00000000}"/>
  </bookViews>
  <sheets>
    <sheet name="School 1" sheetId="11" r:id="rId1"/>
    <sheet name="School 2" sheetId="2" r:id="rId2"/>
    <sheet name="School 3" sheetId="4" r:id="rId3"/>
    <sheet name="School 4" sheetId="6" r:id="rId4"/>
    <sheet name="School 5" sheetId="7" r:id="rId5"/>
    <sheet name="School 6" sheetId="8" r:id="rId6"/>
    <sheet name="SUMMARY" sheetId="9" r:id="rId7"/>
  </sheets>
  <definedNames>
    <definedName name="_xlnm.Print_Area" localSheetId="0">'School 1'!$A$2:$H$30</definedName>
    <definedName name="_xlnm.Print_Area" localSheetId="1">'School 2'!$A$2:$H$27</definedName>
    <definedName name="_xlnm.Print_Area" localSheetId="2">'School 3'!$A$2:$H$27</definedName>
    <definedName name="_xlnm.Print_Area" localSheetId="3">'School 4'!$A$2:$H$29</definedName>
    <definedName name="_xlnm.Print_Area" localSheetId="4">'School 5'!$A$2:$H$15</definedName>
    <definedName name="_xlnm.Print_Area" localSheetId="5">'School 6'!$A$2:$H$25</definedName>
    <definedName name="_xlnm.Print_Titles" localSheetId="0">'School 1'!$1:$8</definedName>
    <definedName name="_xlnm.Print_Titles" localSheetId="1">'School 2'!$1:$8</definedName>
    <definedName name="_xlnm.Print_Titles" localSheetId="2">'School 3'!$1:$8</definedName>
    <definedName name="_xlnm.Print_Titles" localSheetId="3">'School 4'!$1:$8</definedName>
    <definedName name="_xlnm.Print_Titles" localSheetId="4">'School 5'!$1:$8</definedName>
    <definedName name="_xlnm.Print_Titles" localSheetId="5">'School 6'!$1:$8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1" l="1"/>
  <c r="H29" i="11"/>
  <c r="H28" i="11"/>
  <c r="F26" i="11"/>
  <c r="H26" i="11" s="1"/>
  <c r="H24" i="11"/>
  <c r="H22" i="11"/>
  <c r="H21" i="11"/>
  <c r="H20" i="11"/>
  <c r="H19" i="11"/>
  <c r="F18" i="11"/>
  <c r="H18" i="11" s="1"/>
  <c r="F16" i="11"/>
  <c r="H16" i="11" s="1"/>
  <c r="F15" i="11"/>
  <c r="H15" i="11" s="1"/>
  <c r="F14" i="11"/>
  <c r="H14" i="11" s="1"/>
  <c r="F13" i="11"/>
  <c r="H13" i="11" s="1"/>
  <c r="H12" i="11"/>
  <c r="F11" i="11"/>
  <c r="H11" i="11" s="1"/>
  <c r="H10" i="11"/>
  <c r="H31" i="11" l="1"/>
  <c r="H17" i="4"/>
  <c r="H16" i="4"/>
  <c r="H32" i="11" l="1"/>
  <c r="H33" i="11" s="1"/>
  <c r="C7" i="9" s="1"/>
  <c r="H26" i="2"/>
  <c r="F10" i="4"/>
  <c r="H10" i="4"/>
  <c r="F10" i="6"/>
  <c r="H20" i="8"/>
  <c r="H18" i="8"/>
  <c r="H16" i="8"/>
  <c r="H15" i="8"/>
  <c r="H13" i="8"/>
  <c r="H12" i="8"/>
  <c r="H11" i="8"/>
  <c r="H10" i="8"/>
  <c r="H21" i="8" l="1"/>
  <c r="H10" i="7"/>
  <c r="H11" i="7" s="1"/>
  <c r="H12" i="7" l="1"/>
  <c r="H13" i="7" s="1"/>
  <c r="C11" i="9" s="1"/>
  <c r="H22" i="8"/>
  <c r="H23" i="8" s="1"/>
  <c r="C12" i="9" s="1"/>
  <c r="H24" i="6"/>
  <c r="H22" i="6"/>
  <c r="H18" i="6"/>
  <c r="H17" i="6"/>
  <c r="H15" i="6"/>
  <c r="H14" i="6"/>
  <c r="F20" i="6"/>
  <c r="H20" i="6" s="1"/>
  <c r="F12" i="6"/>
  <c r="H12" i="6" s="1"/>
  <c r="H11" i="6"/>
  <c r="H10" i="6"/>
  <c r="H25" i="6" l="1"/>
  <c r="H26" i="6" l="1"/>
  <c r="H27" i="6" s="1"/>
  <c r="C10" i="9" s="1"/>
  <c r="F22" i="4"/>
  <c r="H22" i="4" s="1"/>
  <c r="H21" i="4"/>
  <c r="H19" i="4"/>
  <c r="F14" i="4"/>
  <c r="H14" i="4" s="1"/>
  <c r="F13" i="4"/>
  <c r="H13" i="4" s="1"/>
  <c r="F12" i="4"/>
  <c r="H12" i="4" s="1"/>
  <c r="H11" i="4"/>
  <c r="H23" i="4" l="1"/>
  <c r="H24" i="4" l="1"/>
  <c r="H25" i="4" s="1"/>
  <c r="C9" i="9" s="1"/>
  <c r="H24" i="2"/>
  <c r="H22" i="2"/>
  <c r="H20" i="2"/>
  <c r="H19" i="2"/>
  <c r="F18" i="2"/>
  <c r="H18" i="2" s="1"/>
  <c r="H16" i="2"/>
  <c r="H15" i="2"/>
  <c r="H14" i="2"/>
  <c r="H13" i="2"/>
  <c r="H12" i="2"/>
  <c r="H11" i="2"/>
  <c r="H10" i="2"/>
  <c r="H27" i="2" l="1"/>
  <c r="H28" i="2" l="1"/>
  <c r="H29" i="2" s="1"/>
  <c r="C8" i="9" s="1"/>
  <c r="D7" i="9" s="1"/>
</calcChain>
</file>

<file path=xl/sharedStrings.xml><?xml version="1.0" encoding="utf-8"?>
<sst xmlns="http://schemas.openxmlformats.org/spreadsheetml/2006/main" count="408" uniqueCount="156">
  <si>
    <t>Save the Children</t>
  </si>
  <si>
    <t>Türkiye Ülke Ofisi</t>
  </si>
  <si>
    <t>Deprem Yardımı - 2023 (Earthquake response - 2023)</t>
  </si>
  <si>
    <t>Project Name:</t>
  </si>
  <si>
    <r>
      <t xml:space="preserve">Location/Adress: </t>
    </r>
    <r>
      <rPr>
        <sz val="11"/>
        <color theme="1"/>
        <rFont val="Calibri"/>
        <family val="2"/>
        <scheme val="minor"/>
      </rPr>
      <t>Şehit Ast Subay Mustafa Kömürcü Ortaokulu, İslahiye-GAZİANTEP</t>
    </r>
  </si>
  <si>
    <t>Estimated Project Duration:</t>
  </si>
  <si>
    <t>Shelter Rehabilitation Bill of Quantity</t>
  </si>
  <si>
    <t>SN</t>
  </si>
  <si>
    <t>Name of Item / English
İşin Adı / İngilizce</t>
  </si>
  <si>
    <t>Description of Item / English
İş Tanımı / İngilizce</t>
  </si>
  <si>
    <t>Birim - Unit</t>
  </si>
  <si>
    <t>Miktar - Quantity</t>
  </si>
  <si>
    <t>Birim fiyat - Unit Price  (USD $)</t>
  </si>
  <si>
    <t>Toplam Maliyet - Total estimated cost (USD $)</t>
  </si>
  <si>
    <t>Yapı İşleri
Constructual Works</t>
  </si>
  <si>
    <t>1.1</t>
  </si>
  <si>
    <r>
      <t>sqm (m</t>
    </r>
    <r>
      <rPr>
        <sz val="11"/>
        <color theme="1"/>
        <rFont val="Calibri"/>
        <family val="2"/>
      </rPr>
      <t>²</t>
    </r>
    <r>
      <rPr>
        <sz val="11"/>
        <color theme="1"/>
        <rFont val="Calibri"/>
        <family val="2"/>
        <scheme val="minor"/>
      </rPr>
      <t>)</t>
    </r>
  </si>
  <si>
    <t>1.2</t>
  </si>
  <si>
    <t>1.3</t>
  </si>
  <si>
    <t>1.5</t>
  </si>
  <si>
    <r>
      <t xml:space="preserve">Tavan Boyası
</t>
    </r>
    <r>
      <rPr>
        <sz val="11"/>
        <color theme="4"/>
        <rFont val="Calibri"/>
        <family val="2"/>
        <scheme val="minor"/>
      </rPr>
      <t>Ceiling Paint</t>
    </r>
  </si>
  <si>
    <r>
      <t xml:space="preserve">Tavan boyası temini ve uygulaması. Plastik emülsiyonlu boya ile tavan boyanacaktır. İs lekesi vb. Leke olan yerler kapatan ile boya öncesi kapatılacaktır. Malzeme tedariği, işçilik yükleniciye aittir.
</t>
    </r>
    <r>
      <rPr>
        <sz val="11"/>
        <color theme="4"/>
        <rFont val="Calibri"/>
        <family val="2"/>
      </rPr>
      <t>Supply materials &amp; paint ceiling areas with plastic emulsion paint. Soot stain etc. Stained areas will be covered with a sealant before painting. Material supply, labor belongs to the contractor.</t>
    </r>
  </si>
  <si>
    <t>1.6</t>
  </si>
  <si>
    <r>
      <t xml:space="preserve">PVC Tavan (Lambri)
</t>
    </r>
    <r>
      <rPr>
        <sz val="11"/>
        <color theme="4"/>
        <rFont val="Calibri"/>
        <family val="2"/>
        <scheme val="minor"/>
      </rPr>
      <t>PVC Ceiling</t>
    </r>
  </si>
  <si>
    <t>1.7</t>
  </si>
  <si>
    <r>
      <t xml:space="preserve">Stropiyer
</t>
    </r>
    <r>
      <rPr>
        <sz val="11"/>
        <color theme="4"/>
        <rFont val="Calibri"/>
        <family val="2"/>
        <scheme val="minor"/>
      </rPr>
      <t>Stropier</t>
    </r>
  </si>
  <si>
    <r>
      <t xml:space="preserve">Hasarlı stropiyerler şartnamede verildiği özelliklerde yenisi ile değiştirilicektir. Stropiyer malzeme ve montajı ilgili bütün ekipman ve işçiliği fiyata dahil edilecektir.
</t>
    </r>
    <r>
      <rPr>
        <sz val="11"/>
        <color theme="4"/>
        <rFont val="Calibri"/>
        <family val="2"/>
      </rPr>
      <t>Damaged spoilers will be replaced with a new one with the specifications given in the specification. Stropier material and all related equipment and labor will be included in the price.</t>
    </r>
  </si>
  <si>
    <t>m</t>
  </si>
  <si>
    <r>
      <t xml:space="preserve">Hasarlı Mermerlerin Değişimi
</t>
    </r>
    <r>
      <rPr>
        <sz val="11"/>
        <color theme="4"/>
        <rFont val="Calibri"/>
        <family val="2"/>
        <scheme val="minor"/>
      </rPr>
      <t>Repair Damaged Marble</t>
    </r>
  </si>
  <si>
    <t>Kapı Pencere İşleri
Doors &amp; Windows</t>
  </si>
  <si>
    <t>2.1</t>
  </si>
  <si>
    <t>2.2</t>
  </si>
  <si>
    <t>ml</t>
  </si>
  <si>
    <t>2.3</t>
  </si>
  <si>
    <t>Point</t>
  </si>
  <si>
    <t>Name of Item / Turkish
İşin Adı / Türkçe</t>
  </si>
  <si>
    <r>
      <t xml:space="preserve">Merdivenlerdeki kırık mermer için yeni mermer temini ve montajı.
Ebatlar mevcut mermer ebatları / benzer cins ve renkte olacaktır.
Kullanılan tüm malzemeler TSE onaylı olmalı ve tüm çalışmalar SCI Mühendisi tarafından belirlenen şartlara göre yapılacaktır. Yüklenici, tedarik etmeye başlamadan önce onay için bir numune sunacaktır.
</t>
    </r>
    <r>
      <rPr>
        <sz val="11"/>
        <color theme="4"/>
        <rFont val="Calibri"/>
        <family val="2"/>
      </rPr>
      <t xml:space="preserve">Supply and install of new marbles for stairs. 
Dimensions will be similar to existing marble dimensions / similar type and color. 
All materials used must be TSE approved and all work will be done according to the conditions and specifications determined by SCI Field Engineer. Contractor to submit sample for approval before start supplying. </t>
    </r>
  </si>
  <si>
    <t>Zemin Tadilatı
Floor Rehabilitation</t>
  </si>
  <si>
    <r>
      <t xml:space="preserve">Tekli Musluk
</t>
    </r>
    <r>
      <rPr>
        <sz val="11"/>
        <color theme="4"/>
        <rFont val="Calibri"/>
        <family val="2"/>
        <scheme val="minor"/>
      </rPr>
      <t>Single Water Tab</t>
    </r>
  </si>
  <si>
    <r>
      <t xml:space="preserve">Location/Adress: </t>
    </r>
    <r>
      <rPr>
        <sz val="11"/>
        <color theme="1"/>
        <rFont val="Calibri"/>
        <family val="2"/>
        <scheme val="minor"/>
      </rPr>
      <t>Boğaziçi OrtaOkulu- Boğaziçi Köyü İSLAHİYE/GAZİANTEP</t>
    </r>
  </si>
  <si>
    <t>Yapı İşleri
Construction Works</t>
  </si>
  <si>
    <t>sqm ( M2 )</t>
  </si>
  <si>
    <t>Kapı ve Pencere İşleri
Doors &amp; Windows</t>
  </si>
  <si>
    <t>Elektrik İşleri
Electrical Works</t>
  </si>
  <si>
    <r>
      <t xml:space="preserve">Parke Değişimi
</t>
    </r>
    <r>
      <rPr>
        <sz val="11"/>
        <color theme="4"/>
        <rFont val="Calibri"/>
        <family val="2"/>
        <scheme val="minor"/>
      </rPr>
      <t>Parquet</t>
    </r>
  </si>
  <si>
    <r>
      <t xml:space="preserve">Ahşap parkelerin değiştirilmesi. Gerekli bütün malzemelerin tedariği ve montajı. Parke döşeme için gerekli diğer tüm malzemeler, süpürgelikler fiyata dahil edilecektir. Kullanılacak malzemeler TSE onaylı olacaktır. 
</t>
    </r>
    <r>
      <rPr>
        <sz val="11"/>
        <color theme="4"/>
        <rFont val="Calibri"/>
        <family val="2"/>
      </rPr>
      <t>Replacing wooden floors. Supply and installation of all necessary materials. All other materials required for parquet flooring, skirting boards will be included in the price. The materials to be used will be TSE approved.</t>
    </r>
  </si>
  <si>
    <r>
      <t xml:space="preserve">Çatılar için Çelik Çinko Yağmur Oluğu
</t>
    </r>
    <r>
      <rPr>
        <sz val="11"/>
        <color theme="4"/>
        <rFont val="Calibri"/>
        <family val="2"/>
        <scheme val="minor"/>
      </rPr>
      <t>Steel zinc half round Gutter drain for Roof</t>
    </r>
  </si>
  <si>
    <t>ML</t>
  </si>
  <si>
    <t>Location/Adress: Boğaziçi İlkokulu - Boğaziçi Köyü-İSLAHİYE/GAZİANTEP</t>
  </si>
  <si>
    <r>
      <t xml:space="preserve">Duvar Örme
</t>
    </r>
    <r>
      <rPr>
        <sz val="11"/>
        <color theme="4"/>
        <rFont val="Calibri"/>
        <family val="2"/>
        <scheme val="minor"/>
      </rPr>
      <t>Masonary Wall Construction</t>
    </r>
  </si>
  <si>
    <r>
      <t xml:space="preserve">Yıkılmış okul bahçe duvarının yeniden imalatının yapılması. Yükseklik: 120 cm, Duvarın Genişliği: 60 cm. Duvarın üst yüzeyi 70 cm lik mozaik harpuşta ile kapatılacaktır.  Duvar örme işlemi sonrasında gerekli bütün uygulamalar; sıva, boya vb. Fiyata dahil edilmelidir. Duvar taş duvardır ve daha önceki duvar ile aynı özelliklerde malzeme ve dizayn ile yapılmalıdır. Duvarın tasarımı ile ilgili detaylı çizim ektedir.
</t>
    </r>
    <r>
      <rPr>
        <sz val="11"/>
        <color theme="4"/>
        <rFont val="Calibri"/>
        <family val="2"/>
      </rPr>
      <t>Re-manufacturing the destroyed school garden wall. Height: 120 cm, Wall Width: 60 cm. The upper surface of the wall will be covered with a 70 cm mosaic coping. All necessary applications after the walling process; plaster, paint etc. It should be included in the price. The wall is a stone wall and should be made with the same material and design as the previous wall. Detailed drawing on the design of the wall is attached.</t>
    </r>
  </si>
  <si>
    <t>Su ve Senitasyon İşleri
Water Supply &amp; Sanitation</t>
  </si>
  <si>
    <t>Çatı işleri
Roofing Repair</t>
  </si>
  <si>
    <t>Name of Item 
İşin Adı</t>
  </si>
  <si>
    <t>Description of Item / Turkish
İş Tanımı / Türkçe</t>
  </si>
  <si>
    <r>
      <t xml:space="preserve">Su Tankı
</t>
    </r>
    <r>
      <rPr>
        <sz val="11"/>
        <color theme="4"/>
        <rFont val="Calibri"/>
        <family val="2"/>
        <scheme val="minor"/>
      </rPr>
      <t xml:space="preserve">Water Tanks
</t>
    </r>
  </si>
  <si>
    <r>
      <t xml:space="preserve">Mevcut su tankının yerinden kaldırılması, yeni galvenizli modüler su tankının(20.000lt) yerine montajı. Fiyat malzeme ve işçilik ve kurulumu içermelidir. Satın alma işlerinden önce saha mühendisinin onayı alınacaktır.
</t>
    </r>
    <r>
      <rPr>
        <sz val="11"/>
        <color theme="4"/>
        <rFont val="Calibri"/>
        <family val="2"/>
        <scheme val="minor"/>
      </rPr>
      <t>Replace old water tank and supply and install with all material and labour  new  stainless steel water tank (20.000 liter) (Tank type will be 
galvanized modular water tank.) Contractor will submit a sample to SCI for approval before start supplying.</t>
    </r>
  </si>
  <si>
    <t>Location/Adress: Atmalı İlkOkulu - NURDAĞI/GAZİANTEP</t>
  </si>
  <si>
    <r>
      <t xml:space="preserve">Merdiven Sahanlığı ve Korkuluk
</t>
    </r>
    <r>
      <rPr>
        <sz val="11"/>
        <color theme="4"/>
        <rFont val="Calibri"/>
        <family val="2"/>
        <scheme val="minor"/>
      </rPr>
      <t>Stair Landing and Railing</t>
    </r>
  </si>
  <si>
    <r>
      <t xml:space="preserve">Okul binası ana girişi merdiven sahanlığı ve basamak kenarı için Krom korkuluk temini ve montajı (Korkuluk montajında MEB standartları geçerli olacaktır)
</t>
    </r>
    <r>
      <rPr>
        <sz val="11"/>
        <color theme="4"/>
        <rFont val="Calibri"/>
        <family val="2"/>
      </rPr>
      <t>Supply and installation of chrome railing for the staircase landing and step edge of the main entrance of the school building (MoNE standards will be valid for railing installation) (including transportation, labor, contractor's profit and taxes)</t>
    </r>
  </si>
  <si>
    <r>
      <t xml:space="preserve">Laminant Kapı Değişimi
</t>
    </r>
    <r>
      <rPr>
        <sz val="11"/>
        <color theme="4"/>
        <rFont val="Calibri"/>
        <family val="2"/>
        <scheme val="minor"/>
      </rPr>
      <t xml:space="preserve">Laminate Door </t>
    </r>
  </si>
  <si>
    <r>
      <t xml:space="preserve">Metal kapı Boyası
</t>
    </r>
    <r>
      <rPr>
        <sz val="11"/>
        <color theme="4"/>
        <rFont val="Calibri"/>
        <family val="2"/>
        <scheme val="minor"/>
      </rPr>
      <t>Steel Door Painting</t>
    </r>
  </si>
  <si>
    <r>
      <t xml:space="preserve">Okul binası ana giriş kapısı yüzeylerinin temizlenerek 2 kat Yağlı boya ile boyanması 
</t>
    </r>
    <r>
      <rPr>
        <sz val="11"/>
        <color theme="4"/>
        <rFont val="Calibri"/>
        <family val="2"/>
        <scheme val="minor"/>
      </rPr>
      <t>Cleaning the surfaces of the main entrance door of the school building and painting with 2 coats of oil paint</t>
    </r>
  </si>
  <si>
    <r>
      <t xml:space="preserve">Ahşap Oturtma Tadilatı
</t>
    </r>
    <r>
      <rPr>
        <sz val="11"/>
        <color theme="4"/>
        <rFont val="Calibri"/>
        <family val="2"/>
        <scheme val="minor"/>
      </rPr>
      <t>Wooden Roof Rehabilitation</t>
    </r>
  </si>
  <si>
    <t>Project Name: 6 School Rehabilitation</t>
  </si>
  <si>
    <t>School 1</t>
  </si>
  <si>
    <t>Name of page</t>
  </si>
  <si>
    <t>Name of School</t>
  </si>
  <si>
    <t>Total Estimated Budget for School</t>
  </si>
  <si>
    <t>TOTAL</t>
  </si>
  <si>
    <t>School 2</t>
  </si>
  <si>
    <t>School 3</t>
  </si>
  <si>
    <t>School 4</t>
  </si>
  <si>
    <t>School 5</t>
  </si>
  <si>
    <t>Şehit Ast Subay Mustafa Kömürcü Ortaokulu, İslahiye-GAZİANTEP</t>
  </si>
  <si>
    <t>Boğaziçi OrtaOkulu- Boğaziçi Köyü İSLAHİYE/GAZİANTEP</t>
  </si>
  <si>
    <t>Boğaziçi İlkokulu - Boğaziçi Köyü-İSLAHİYE/GAZİANTEP</t>
  </si>
  <si>
    <t>Location/Adress: Boğaziçi Çok Programlı Anadolu Lisesi - Boğaziçi Köyü-İSLAHİYE/GAZİANTEP</t>
  </si>
  <si>
    <t>Boğaziçi Çok Programlı Anadolu Lisesi - Boğaziçi Köyü-İSLAHİYE/GAZİANTEP</t>
  </si>
  <si>
    <t>Atmalı İlkOkulu - NURDAĞI/GAZİANTEP</t>
  </si>
  <si>
    <r>
      <t xml:space="preserve">Dış Cephe Boyası ve Dış Sıva Cephe tamiri
</t>
    </r>
    <r>
      <rPr>
        <sz val="11"/>
        <color theme="4"/>
        <rFont val="Calibri"/>
        <family val="2"/>
        <scheme val="minor"/>
      </rPr>
      <t>Externall Wall Painting</t>
    </r>
  </si>
  <si>
    <r>
      <t xml:space="preserve">Dış cephe duvarlarında zarar görmüş sıva yüzeylerinin temizlenmesi, tamir  harcıyla çatlakların kapatılması, uygun sıva malzemesi ile sıvanması ve akrilik dış cephe boyasıyla boyanması (dönüşüm astarı, iskele kurulumu ve kaldırılması, işçilik ve karı dahil.).  Malzeme tedariği, işçilik yükleniciye aittir. 
</t>
    </r>
    <r>
      <rPr>
        <sz val="11"/>
        <color theme="4"/>
        <rFont val="Calibri"/>
        <family val="2"/>
      </rPr>
      <t xml:space="preserve">Supply materials &amp; paint external wall with special external areas paint with water based silicone paint. </t>
    </r>
    <r>
      <rPr>
        <sz val="11"/>
        <rFont val="Calibri"/>
        <family val="2"/>
      </rPr>
      <t xml:space="preserve">
</t>
    </r>
  </si>
  <si>
    <t>lumpsum</t>
  </si>
  <si>
    <r>
      <t xml:space="preserve">Elektrik Prizi
</t>
    </r>
    <r>
      <rPr>
        <sz val="11"/>
        <color theme="4"/>
        <rFont val="Calibri"/>
        <family val="2"/>
        <scheme val="minor"/>
      </rPr>
      <t>Plug and Switch</t>
    </r>
  </si>
  <si>
    <r>
      <t xml:space="preserve">Duvar priz temini ve montaji. Kullanılan malzemeler TSE onaylı olmak zorundadır. 
</t>
    </r>
    <r>
      <rPr>
        <sz val="11"/>
        <color theme="4"/>
        <rFont val="Calibri"/>
        <family val="2"/>
        <scheme val="minor"/>
      </rPr>
      <t>Supply and Install of Plug switch ( wall socket plug ). Approved by TSE.</t>
    </r>
  </si>
  <si>
    <r>
      <t xml:space="preserve">Tekli Mix Lavabo Bataryası (Soğuk ve Sıcak su girişli, alttan çıkışlı)
</t>
    </r>
    <r>
      <rPr>
        <sz val="11"/>
        <color theme="4"/>
        <rFont val="Calibri"/>
        <family val="2"/>
        <scheme val="minor"/>
      </rPr>
      <t>Single mixer wash basin (Cold and Hot)</t>
    </r>
  </si>
  <si>
    <r>
      <t xml:space="preserve">Kaldırım karosunda tadilat ve karoların yerleştirilmesi 
</t>
    </r>
    <r>
      <rPr>
        <sz val="11"/>
        <color theme="4"/>
        <rFont val="Calibri"/>
        <family val="2"/>
        <scheme val="minor"/>
      </rPr>
      <t>Floor Rehabilitation</t>
    </r>
  </si>
  <si>
    <r>
      <t xml:space="preserve">Çökme oluşan zeminlerde bulunan kaplamaların sökülmesi ve çıkan inşaat artıklarının okul alanından uzaklaştırılması sonrasında zeminin kum ile doldurulup çimento harcıyla karoların yapıştırılması. (Zeminin tekrar bir önceki malzemeye eşdeğer karolarla döşeyin (Okul girişindeki kırılmış 30*30 luk mozaik karoların değişimi.). Karo döşeme maliyeti fiyata dahil edilecektir.)
</t>
    </r>
    <r>
      <rPr>
        <sz val="11"/>
        <color theme="4"/>
        <rFont val="Calibri"/>
        <family val="2"/>
      </rPr>
      <t>Improvement of the floor with screed concrete after removing the coatings on the collapsed floors and removing the construction residues from the school area. (Lay the floor again with tiles equivalent to the previous material. The laying of the tile will be included in the price.)</t>
    </r>
  </si>
  <si>
    <r>
      <t xml:space="preserve">Sıva Üstü Led Armatür
</t>
    </r>
    <r>
      <rPr>
        <sz val="11"/>
        <color theme="4"/>
        <rFont val="Calibri"/>
        <family val="2"/>
        <scheme val="minor"/>
      </rPr>
      <t>Suspended Ceiling Luminaire</t>
    </r>
  </si>
  <si>
    <r>
      <t xml:space="preserve">TSE Belgeli 60*60 cm boyutlarında min. 40 W led sıva üstü led armatür içi yerleşime uygun armatür temini ve montajı (işçilik dahil)
</t>
    </r>
    <r>
      <rPr>
        <sz val="11"/>
        <color theme="4"/>
        <rFont val="Calibri"/>
        <family val="2"/>
        <scheme val="minor"/>
      </rPr>
      <t>TSE Certified 60 * 60 cm in size min. 40 W led Suspended Ceiling supply and installation of luminaires suitable for in-ceiling placement (including labor)</t>
    </r>
  </si>
  <si>
    <r>
      <t xml:space="preserve">Okul binası üzerinde zarar görmüş ahşap oturtma çatının çürüyen ahşap aksamının değiştirilmesi, yeni kaplama tahtalarının montajı ve üzerine 2mm kalınlığında kiremit altı çatı membranı serilmesi (not: membran ahşab üzerine çivilenecektir. Isıtarak yapıştırma işlemi yapılmayacaktır). Onarılan Ahşap oturtma çatı üzerine kiremit çatı örtüsü yapılması (kiremitler 1 dolu 1 boş olacak şekilde çivilenmelidir)
</t>
    </r>
    <r>
      <rPr>
        <sz val="11"/>
        <color theme="4"/>
        <rFont val="Calibri"/>
        <family val="2"/>
        <scheme val="minor"/>
      </rPr>
      <t>Replacement of rotting wooden parts of the damaged wooden seated roof on the school building, installation of new covering boards and laying 2mm thick roof membrane under tile on it (note: the membrane will be nailed on the wood. Gluing will not be done by heating). Tile roof covering on the repaired wooden seated roof (The tiles should be nailed 1 full and 1 empty.)</t>
    </r>
  </si>
  <si>
    <r>
      <rPr>
        <sz val="11"/>
        <rFont val="Calibri"/>
        <family val="2"/>
      </rPr>
      <t xml:space="preserve">Hasarlı Duvarlardaki çatlak olan bölgenin yeterli miktarda temizlenmesi, çatlak derinliğine göre çimento veya çatlak dolgu macunu ile onarılması. Dolgu üzerinin sıva filesi ile sabitlenip onarım yapılan bölgenin yeterli kalınlıkta sıva ile pürüzsüzleştirilmesi. İç duvar alanın, su bazlı silikon boya ve yağlı boya ile boyanması (iç duvarlar yerden 150 cm yüksekliğe kadar yağlı boya, kalan 150 cm yükseklikte su bazlı silikon boyadır). Malzeme tedariği, işçilik yükleniciye aittir. </t>
    </r>
    <r>
      <rPr>
        <sz val="11"/>
        <color theme="4"/>
        <rFont val="Calibri"/>
        <family val="2"/>
      </rPr>
      <t xml:space="preserve">
Wall crack rehabilitation, fixing with cement or pore filler (filling material will be selected according to crack width). Fiberglass mesh will be applied after filling cracks. And rehabilitated area will be plastered. Supply materials &amp; paint internal wall area with  water based silicone paint ((internal walls are oil paint up to 150 cm high from the floor, water-based silicone paint at 150 cm height). </t>
    </r>
  </si>
  <si>
    <r>
      <t xml:space="preserve">Hasarlı İç Cephe Duvarların onarımı ve boyanması
</t>
    </r>
    <r>
      <rPr>
        <sz val="11"/>
        <color theme="4"/>
        <rFont val="Calibri"/>
        <family val="2"/>
        <scheme val="minor"/>
      </rPr>
      <t>Rehabilitation Damaged Walls &amp; Internal Wall Painting</t>
    </r>
  </si>
  <si>
    <r>
      <t xml:space="preserve">Ahşap Kapı kolu Değişimi
</t>
    </r>
    <r>
      <rPr>
        <sz val="11"/>
        <color theme="4"/>
        <rFont val="Calibri"/>
        <family val="2"/>
        <scheme val="minor"/>
      </rPr>
      <t xml:space="preserve">PVC Door Handle </t>
    </r>
  </si>
  <si>
    <r>
      <t xml:space="preserve">Kilit ile beraber ahşap kapı için yaylı kol temini. Ahşap kapılara monte edilmesi için uygun olmalıdır. Yanında 3 anahtar temin edilmeli, vidalar ile beraber. TSE tarafından onaylanmış malzemeler kullanılmalıdır (Türk Standartları Enstitüsü).
</t>
    </r>
    <r>
      <rPr>
        <sz val="11"/>
        <color theme="4"/>
        <rFont val="Calibri"/>
        <family val="2"/>
        <scheme val="minor"/>
      </rPr>
      <t xml:space="preserve">Supply door handle (spring) with its lock. To be used on wooden doors. 3 keys should be provided. With its screws. </t>
    </r>
  </si>
  <si>
    <r>
      <t xml:space="preserve">PVC Pencere kolu Değişimi
</t>
    </r>
    <r>
      <rPr>
        <sz val="11"/>
        <color theme="4"/>
        <rFont val="Calibri"/>
        <family val="2"/>
        <scheme val="minor"/>
      </rPr>
      <t xml:space="preserve">PVC Window Handle </t>
    </r>
  </si>
  <si>
    <r>
      <t xml:space="preserve"> PVC pencere için kol temini. PVC pencerelere monte edilmesi için uygun olmalıdır (vidalar ile beraber.) Beyaz renk, PVC. TSE tarafından onaylanmış malzemeler kullanılmalıdır (Türk Standartları Enstitüsü).
</t>
    </r>
    <r>
      <rPr>
        <sz val="11"/>
        <color theme="4"/>
        <rFont val="Calibri"/>
        <family val="2"/>
        <scheme val="minor"/>
      </rPr>
      <t xml:space="preserve">Supply window handle. To be used on PVC windows. With its screws. White color, PVC </t>
    </r>
  </si>
  <si>
    <t>1.4</t>
  </si>
  <si>
    <r>
      <t xml:space="preserve">Ahşap Kapı Kanadı Değişimi
</t>
    </r>
    <r>
      <rPr>
        <sz val="11"/>
        <color theme="4"/>
        <rFont val="Calibri"/>
        <family val="2"/>
        <scheme val="minor"/>
      </rPr>
      <t>Wooden Door Repair</t>
    </r>
  </si>
  <si>
    <r>
      <t xml:space="preserve">PVC Kapı Kanadı Değişimi
</t>
    </r>
    <r>
      <rPr>
        <sz val="11"/>
        <color theme="4"/>
        <rFont val="Calibri"/>
        <family val="2"/>
        <scheme val="minor"/>
      </rPr>
      <t>PVC Door Repair</t>
    </r>
  </si>
  <si>
    <r>
      <t xml:space="preserve">Çatının Kırık olan PVC Yağmur Oluğu İniş borusunun değişimi
</t>
    </r>
    <r>
      <rPr>
        <sz val="11"/>
        <color theme="4"/>
        <rFont val="Calibri"/>
        <family val="2"/>
        <scheme val="minor"/>
      </rPr>
      <t>Replacement of the broken PVC Rain Gutter pipe of the roof</t>
    </r>
  </si>
  <si>
    <t>Zemin İşleri
Floor Rehabilitation</t>
  </si>
  <si>
    <t>4.1</t>
  </si>
  <si>
    <t>Su Sanitasyon İşleri
Wash and Senitation Works</t>
  </si>
  <si>
    <r>
      <t>m</t>
    </r>
    <r>
      <rPr>
        <sz val="11"/>
        <color theme="1"/>
        <rFont val="Calibri"/>
        <family val="2"/>
      </rPr>
      <t>²</t>
    </r>
  </si>
  <si>
    <r>
      <t xml:space="preserve">Cam Uygulaması - Kapı, Pencere
</t>
    </r>
    <r>
      <rPr>
        <sz val="11"/>
        <color theme="4"/>
        <rFont val="Calibri"/>
        <family val="2"/>
        <scheme val="minor"/>
      </rPr>
      <t>Glazing</t>
    </r>
  </si>
  <si>
    <r>
      <t xml:space="preserve">Duvar Seramik fayans temini ve montajı. Malzemenin temini ve montajı için gerekli her türlü malzeme ve işçilik yükleniciye aittir. (42 adet 25*40 lık ve 6.5*2.5 luk duvar alanının seramikle kaplanması)
Fayansların tasarımı mevcut fayanslarla uygun olmalıdır.
Kullanılan tüm malzemeler TSE onaylı olmalı ve tüm çalışmalar SCI Mühendisi tarafından belirlenen şartlara göre yapılacaktır. Yüklenici, tedarik etmeye başlamadan önce onay için bir numune sunacaktır.
</t>
    </r>
    <r>
      <rPr>
        <sz val="11"/>
        <color theme="4"/>
        <rFont val="Calibri"/>
        <family val="2"/>
        <scheme val="minor"/>
      </rPr>
      <t xml:space="preserve">Supply and install with all necessaries materials tools and manpower needed of new Ceramic tiles for walls. 
Dimensions will be similar to existing ceramic dimensions / similar type and color. All kinds of materials and labor required for the supply and installation of the material belong to the contractor.The design of the tiles should be similar to the existing tiles. All materials used must be TSE approved and all work will be done according to the conditions and specifications determined by SCI Field Engineer. Contractor to submit sample for approval before start supplying. </t>
    </r>
  </si>
  <si>
    <r>
      <t xml:space="preserve">Seramik Uygulaması
</t>
    </r>
    <r>
      <rPr>
        <sz val="11"/>
        <color theme="4"/>
        <rFont val="Calibri"/>
        <family val="2"/>
        <scheme val="minor"/>
      </rPr>
      <t xml:space="preserve">Ceramic tile </t>
    </r>
  </si>
  <si>
    <t>adet</t>
  </si>
  <si>
    <t>Adet</t>
  </si>
  <si>
    <t>point</t>
  </si>
  <si>
    <t>Takım</t>
  </si>
  <si>
    <r>
      <t xml:space="preserve">Kapı menteşelerinin değişimi
</t>
    </r>
    <r>
      <rPr>
        <sz val="11"/>
        <color theme="4"/>
        <rFont val="Calibri"/>
        <family val="2"/>
        <scheme val="minor"/>
      </rPr>
      <t>Wooden door hinges</t>
    </r>
  </si>
  <si>
    <r>
      <t xml:space="preserve">İşlevini yitirmiş kapı menteşelerinin temini ve montajı.
</t>
    </r>
    <r>
      <rPr>
        <sz val="11"/>
        <color theme="4"/>
        <rFont val="Calibri"/>
        <family val="2"/>
        <scheme val="minor"/>
      </rPr>
      <t>Supply and install of the door hinges.</t>
    </r>
  </si>
  <si>
    <r>
      <t xml:space="preserve">Ahşap Kapı kolu Değişimi
</t>
    </r>
    <r>
      <rPr>
        <sz val="11"/>
        <color theme="4"/>
        <rFont val="Calibri"/>
        <family val="2"/>
        <scheme val="minor"/>
      </rPr>
      <t xml:space="preserve">Wooden Door Handle </t>
    </r>
  </si>
  <si>
    <t>mL</t>
  </si>
  <si>
    <r>
      <t xml:space="preserve">Elektrik Prizi 
</t>
    </r>
    <r>
      <rPr>
        <sz val="11"/>
        <color theme="4"/>
        <rFont val="Calibri"/>
        <family val="2"/>
        <scheme val="minor"/>
      </rPr>
      <t>Plug and Switch</t>
    </r>
  </si>
  <si>
    <r>
      <t xml:space="preserve">Hasar görmüş PVC tavanların (WClerde) değişimi. Malzeme TSE onaylı olmalıdır. Fiyata malzeme tedariği, işçilik, montaj dahil edilecektir.
</t>
    </r>
    <r>
      <rPr>
        <sz val="11"/>
        <color theme="4"/>
        <rFont val="Calibri"/>
        <family val="2"/>
      </rPr>
      <t>Replacement of damaged PVC ceilings (WCs). The material must be TSE approved. Material supply, labor for assembly will be included in the price.</t>
    </r>
  </si>
  <si>
    <r>
      <t xml:space="preserve">Gerekli tüm malzemeler, ekip, ekipmanlar dahil olmak üzere yeni lavoboya monte edilebilir yüksek gagalı krom kaplı sıcak ve soğuk su mikseri temin ve montajı.
Bütün malzemeler TSE onaylı ve TSE standartlarına uygun olmak zorundadır.  Bütün işler SCI Saha Mühendisi tarafından belirlenen şartlar ve özelliklere göre yapılacaktır. Satın alma işlerinden önce saha mühendisinin onayı alınacaktır.
</t>
    </r>
    <r>
      <rPr>
        <sz val="11"/>
        <color theme="4"/>
        <rFont val="Calibri"/>
        <family val="2"/>
        <scheme val="minor"/>
      </rPr>
      <t>Supply and install new taps for wash basin high gauge single mixer hot and cold chrome plated.
All materials used must be TSE approved and all work will be done according to the conditions and specifications determined by SCI Engineer. Contractor will submit a sample to SCI for approval before start supplying.</t>
    </r>
  </si>
  <si>
    <r>
      <t xml:space="preserve">Yağmur oluğu iniş borusunun temin ve montajı.  Gerekli tüm malzemeler, ekip, ekipmanlar dahil olmak üzere yeni çelik/çinko yarı dairesel kesitte temin ve montaj edilecektir.
Bütün malzemeler TSE onaylı ve TSE standartlarına uygun olmak zorundadır.
Fiyata işin istenildiği gibi tamamlanması için gerekli tüm bağlantılar, nakliyat ve montaj dahildir.
</t>
    </r>
    <r>
      <rPr>
        <sz val="11"/>
        <color theme="4"/>
        <rFont val="Calibri"/>
        <family val="2"/>
        <scheme val="minor"/>
      </rPr>
      <t xml:space="preserve">Supply and install with necessary equipment's and tools a new Steel zinc half round Gutter drain for water rain discharge.
All materials used must be TSE approved.
Price includes all connections , brackets, fitting,  supplying materials, all necessary tools, equipment, accessories, and workmanship to complete / finish the work as described.
</t>
    </r>
  </si>
  <si>
    <r>
      <t xml:space="preserve">Gerekli tüm malzemeler, ekip, ekipmanlar dahil olmak üzere duvara monte edilebilir krom kaplı tek girişli su musluğu temin ve montajı.
TSE onaylı ve TSE standartlarına uygun olmak zorundadır.  Bütün işler SCI Saha Mühendisi tarafından belirlenen şartlar ve özelliklere göre yapılacaktır. Satın alma işlerinden önce saha mühendisinin onayı alınacaktır.
</t>
    </r>
    <r>
      <rPr>
        <sz val="11"/>
        <color theme="4"/>
        <rFont val="Calibri"/>
        <family val="2"/>
        <scheme val="minor"/>
      </rPr>
      <t>Supply and install new a single water tap (wall mounted). All materials should be TSE approved and all work will be done according to the conditions and specifications SCI Engineer. Contractor will submit a sample to SCI for approval before start supplying</t>
    </r>
    <r>
      <rPr>
        <sz val="11"/>
        <rFont val="Calibri"/>
        <family val="2"/>
        <scheme val="minor"/>
      </rPr>
      <t>.</t>
    </r>
  </si>
  <si>
    <r>
      <t xml:space="preserve">Yeni yağmur oluğu temin ve montajı. Gerekli tüm malzemeler, ekip, ekipmanlar dahil olmak üzere yeni çelik/çinko yarı dairesel kesitte temin ve montaj edilecektir.
Bütün malzemeler TSE onaylı ve TSE standartlarına uygun olmak zorundadır.  Bütün işler SCI Saha Mühendisi tarafından belirlenen şartlar ve özelliklere göre yapılacaktır. Satın alma işlerinden önce saha mühendisinin onayı alınacaktır.
Fiyata işin istenildiği gibi tamamlanması için gerekli tüm bağlantılar, aksesuarlar, nakliyat ve montaj dahildir.
</t>
    </r>
    <r>
      <rPr>
        <sz val="11"/>
        <color theme="4"/>
        <rFont val="Calibri"/>
        <family val="2"/>
        <scheme val="minor"/>
      </rPr>
      <t xml:space="preserve">Supply and install with necessary equipment's and tools a new Steel zinc half round Gutter drain for water rain discharge.
All materials used must be TSE approved and all work will be done according to the conditions and specifications determined by SCI Engineer. Contractor will submit a sample to SCI for approval before start supplying.
Price includes all connections , brackets, fitting,  supplying materials, all necessary tools, equipment, accessories, and workmanship to complete / finish the work as described.
</t>
    </r>
  </si>
  <si>
    <r>
      <t xml:space="preserve">Gerekli tüm malzemelerin tedariği ve montajı. Laminant kapı  tedariği ve montajı.  Ölçüler saha mühendisinin talimatlarına göre yapılacaktır. Teknik mühendisin talimatına göre kapı çerçevelerinin etrafını/kenarı tamir harcı yada çimento ile tamir edilip boyanmalı, yüzey düzgün ve pürüzsüz olacaktır. Bütün işler TSE standartlarına uygun olacaktır.
</t>
    </r>
    <r>
      <rPr>
        <sz val="11"/>
        <color theme="4"/>
        <rFont val="Calibri"/>
        <family val="2"/>
        <scheme val="minor"/>
      </rPr>
      <t>Supply and installation of all necessary materials. The dimensions are according to the instructions of the field engineer. According to the instruction of the technical engineer, the around/edge of the door frames should be repaired and painted with repair mortar or cement, and the surface will be smooth and smooth. All works will be in accordance with TSE standards.</t>
    </r>
  </si>
  <si>
    <r>
      <t xml:space="preserve">Seramik fayans temini ve montajı. Malzemenin temini ve montajı için gerekli her türlü malzeme ve işçilik yükleniciye aittir. 
</t>
    </r>
    <r>
      <rPr>
        <i/>
        <sz val="11"/>
        <rFont val="Calibri"/>
        <family val="2"/>
        <scheme val="minor"/>
      </rPr>
      <t>Fayansların tasarımı mevcut fayanslarla uygun olmalıdır.</t>
    </r>
    <r>
      <rPr>
        <sz val="11"/>
        <rFont val="Calibri"/>
        <family val="2"/>
        <scheme val="minor"/>
      </rPr>
      <t xml:space="preserve">
Kullanılan tüm malzemeler TSE onaylı olmalı ve tüm çalışmalar SCI Mühendisi tarafından belirlenen şartlara göre yapılacaktır. Yüklenici, tedarik etmeye başlamadan önce onay için bir numune sunacaktır.
</t>
    </r>
    <r>
      <rPr>
        <sz val="11"/>
        <color theme="4"/>
        <rFont val="Calibri"/>
        <family val="2"/>
        <scheme val="minor"/>
      </rPr>
      <t xml:space="preserve">Supply and install with all necessaries materials tools and manpower needed of new Ceramic tiles for walls. 
Dimensions will be similar to existing ceramic dimensions / similar type and color. All kinds of materials and labor required for the supply and installation of the material belong to the contractor.The design of the tiles should be similar to the existing tiles. All materials used must be TSE approved and all work will be done according to the conditions and specifications determined by SCI Field Engineer. Contractor to submit sample for approval before start supplying. </t>
    </r>
  </si>
  <si>
    <r>
      <t xml:space="preserve">Merdivenlerdeki kırık kenarlık mermeri için yeni mermer temini ve montajı.(30*10 luk 15 adet, 10*15 lik 11 adet, kalınlıkları 3 cm olacak) 
Ölçüler: 30*10 luk kalınlığı 3 cm olan 15 adet mermerin basamakların çevresine montajı ve 16.5*10 luk kalınlığı 3 cm olan ara mermer parçalarının merdiven sahanlık kenarlarına montajı.  ve wc lavabolarındaki 500*330 luk bir adet, 200*330 luk iki adet mermerin değişimi.
Ebatlar mevcut mermer ebatları / benzer cins ve renkte olacaktır.
Kullanılan tüm malzemeler TSE onaylı olmalı ve tüm çalışmalar SCI Mühendisi tarafından belirlenen şartlara göre yapılacaktır. Yüklenici, tedarik etmeye başlamadan önce onay için bir numune sunacaktır.
</t>
    </r>
    <r>
      <rPr>
        <sz val="11"/>
        <color theme="4"/>
        <rFont val="Calibri"/>
        <family val="2"/>
      </rPr>
      <t xml:space="preserve">Supply and install of new marbles for stairs. 
Dimensions will be similar to existing marble dimensions / similar type and color. 
All materials used must be TSE approved and all work will be done according to the conditions and specifications determined by SCI Field Engineer. Contractor to submit sample for approval before start supplying. </t>
    </r>
  </si>
  <si>
    <r>
      <t xml:space="preserve">4 mm kalınlığında su geçirmez silikon yeni cam temini ve yerleştirilmesi ve gerekli olan diğer ekipmanları kullanmak, marka ve kalite saha mühendisleri tarafından onaylanmalıdır. 
Sınıf ahşap kapısının kırılan 100*16 lık tekli camın değişimi 
PVC pencerede kırılan 52*120 lik bir adet ve 55*108 lik bir adet toplamda iki adet çift cam değişimi.
</t>
    </r>
    <r>
      <rPr>
        <sz val="11"/>
        <color theme="4"/>
        <rFont val="Calibri"/>
        <family val="2"/>
        <scheme val="minor"/>
      </rPr>
      <t xml:space="preserve">Supply and install new glass 4 mm thickness using waterproof glass silicone and Handles  any other required equipment for the work , Brand and quality should be approved by  site engineer. </t>
    </r>
  </si>
  <si>
    <r>
      <t xml:space="preserve">Kasası yerinde olan ve kanadında kırık bulunan ahşap kapı kanadının aynı ölçüde yeni ahşap kapı kanadıyla değiştirilmesi. Gerekli tüm malzemelerin tedariği ve montajı. Güçlendirilmiş Plastik PVC kapıların  tedariği ve montajı.  Ölçüler saha mühendisinin talimatlarına göre, plastik malzemeler Türkiye Yapımı olacak ve geri dönüşümden üretilmiş olmayacak. Teknik mühendisin talimatına göre kapı çerçevelerinin etrafını/kenarı tamir harcı yada çimento ile tamir edilip boyanmalı, yüzey düzgün ve pürüzsüz olacaktır. Bütün işler TSE standartlarına uygun olacaktır. (2 adet PVC kapı kanadı değiştirilecektir. Ölçüleri: 90*205 ve 2.15*2.85 dir.)
</t>
    </r>
    <r>
      <rPr>
        <sz val="11"/>
        <color theme="4"/>
        <rFont val="Calibri"/>
        <family val="2"/>
        <scheme val="minor"/>
      </rPr>
      <t>Supply and installation of all necessary materials. Supply and installation of Reinforced Plastic PVC doors. The dimensions are according to the instructions of the field engineer, the plastic materials will be Made in Turkey and will not be made from recycling. According to the instruction of the technical engineer, the around/edge of the door frames should be repaired and painted with repair mortar or cement, and the surface will be smooth and smooth. All works will be in accordance with TSE standards.</t>
    </r>
  </si>
  <si>
    <r>
      <t xml:space="preserve">Kasası yerinde olan ve kanadında kırık bulunan ahşap kapı kanadının aynı ölçüde yeni ahşap kapı kanadıyla değiştirilmesi.  Gerekli tüm malzemelerin tedariği ve montajı. 
Kasası yerinde olan ve kanadında kırık bulunan ahşap kapı kanadının aynı ölçüde (110*230) yeni ahşap kapı kanadıyla değiştirilmesi. 
TSE tarafından onaylanmış malzemeler kullanılmalıdır (Türk Standartları Enstitüsü).
</t>
    </r>
    <r>
      <rPr>
        <sz val="11"/>
        <color theme="4"/>
        <rFont val="Calibri"/>
        <family val="2"/>
        <scheme val="minor"/>
      </rPr>
      <t xml:space="preserve">Repair with the same material of the existed doors with wood frame.
Quality should be approved by TSE (Turkish Standards Institution). </t>
    </r>
  </si>
  <si>
    <t>ÖNEMLİ NOTLAR</t>
  </si>
  <si>
    <t>IMPORTANT REMARKS</t>
  </si>
  <si>
    <r>
      <t xml:space="preserve">Location/Adress: </t>
    </r>
    <r>
      <rPr>
        <sz val="11"/>
        <color theme="1"/>
        <rFont val="Calibri"/>
        <family val="2"/>
        <scheme val="minor"/>
      </rPr>
      <t>Şehit Ömer Uygun Anadolu İmam Hatip Lisesi, Boğaziçi Köyü-İslahiye-GAZİANTEP</t>
    </r>
  </si>
  <si>
    <r>
      <t xml:space="preserve">Dış Cephe Camı
</t>
    </r>
    <r>
      <rPr>
        <sz val="11"/>
        <color theme="4"/>
        <rFont val="Calibri"/>
        <family val="2"/>
        <scheme val="minor"/>
      </rPr>
      <t>Exterior glass</t>
    </r>
  </si>
  <si>
    <r>
      <t xml:space="preserve">Dış cephede kırılmış olan dış cephe camlarının ısı ve su yalıtımlı yüksek kaliteli camlarla değişimi için gerekli malzemenin temini ve montajı. Cam ölçüsü 120*115 dir ve 8 adet değiştirilecektir.
</t>
    </r>
    <r>
      <rPr>
        <sz val="11"/>
        <color theme="4"/>
        <rFont val="Calibri"/>
        <family val="2"/>
      </rPr>
      <t>Supply and installation of the necessary material for the replacement of broken exterior glass with heat and water insulated high quality glasses. Glass size is 120*115 and 8 pieces will be changed.</t>
    </r>
  </si>
  <si>
    <t xml:space="preserve">Su ve Senitasyon İşleri
Water </t>
  </si>
  <si>
    <r>
      <t xml:space="preserve">Tekli Lavabo Mikseri (Soğuk ve Sıcak su girişli - kuğu tipi)
</t>
    </r>
    <r>
      <rPr>
        <sz val="11"/>
        <color theme="4"/>
        <rFont val="Calibri"/>
        <family val="2"/>
        <scheme val="minor"/>
      </rPr>
      <t>Single mixer wash basin (Cold and Hot - swan type)</t>
    </r>
  </si>
  <si>
    <t>School 6</t>
  </si>
  <si>
    <t>Şehit Ömer Uygun Anadolu İmam Hatip Lisesi, Boğaziçi Köyü-İslahiye-GAZİANTEP</t>
  </si>
  <si>
    <t>KDV (yukarıdaki fiyata KDV dahil değilse lütfen buraya ekleyin) -VAT (if the above price is not included VAT, please add here)</t>
  </si>
  <si>
    <t>KDV Dahil Toplam Fiyat</t>
  </si>
  <si>
    <t xml:space="preserve"> TOTAL-TOPLAM</t>
  </si>
  <si>
    <t>TOTAL - TOPLAM</t>
  </si>
  <si>
    <t>1. Yukarıda belirtilen bütün işler anahtar teslim yapılacaktır. 
2. Yüklenici firma belirtilen işler için şartnameye uygun malzemeleri tedarik edecek, montajlarını, uygulamalarını tamamlayacaktır ve işçilik dahil edilecektir.
3. Birim fiyatlara KDV dahil edilmeyecek, KDV toplam fiyata dahil edilecektir. 
4. SCI Mühendisinin onayı olmadan hiç bir iş kaleminde değişim yapılmayacaktır.
5. Kullanılan bütün malzemeler TSE onaylı olmak zorundadır.
6. Uygulamalar sonunda tadilat alanları temiz bırakılacaktır.</t>
  </si>
  <si>
    <t>1. All the above-mentioned works will be done on a turnkey basis.
2. The contractor company will supply the materials in accordance with the specification for the specified works, complete their assembly and applications.
3. VAT will not be included in the Unit Prices, VAT will be included in the total price.
4. No change will be made in any work item without the approval of the SCI Engineer.
5. All materials used must be TSE approved.
6. At the end of the applications, the renovation areas will be left clean.</t>
  </si>
  <si>
    <r>
      <t xml:space="preserve">Alüminyum Asma Tavan Tadilatı
</t>
    </r>
    <r>
      <rPr>
        <sz val="11"/>
        <color theme="4"/>
        <rFont val="Calibri"/>
        <family val="2"/>
        <scheme val="minor"/>
      </rPr>
      <t>Aluminyum Ceiling</t>
    </r>
    <r>
      <rPr>
        <sz val="11"/>
        <color theme="1"/>
        <rFont val="Calibri"/>
        <family val="2"/>
        <scheme val="minor"/>
      </rPr>
      <t xml:space="preserve"> </t>
    </r>
    <r>
      <rPr>
        <sz val="11"/>
        <color theme="4"/>
        <rFont val="Calibri"/>
        <family val="2"/>
        <scheme val="minor"/>
      </rPr>
      <t>Repair</t>
    </r>
  </si>
  <si>
    <r>
      <t xml:space="preserve">Var olan ancak hasar görmüş delikli alüminyum asma tavanların belirtilen tavan büyüklüğüne göre (WClerde) tadilatının yapılması. 12 adet kırılmış olan 60*60 lık delikli profiller için yenisi takılacak kalan sağlam profiller sabitlenecektir. Malzeme TSE onaylı olmalıdır. Fiyata malzeme tedariği, işçilik, montaj dahil edilecektir. 
</t>
    </r>
    <r>
      <rPr>
        <sz val="11"/>
        <color theme="4"/>
        <rFont val="Calibri"/>
        <family val="2"/>
      </rPr>
      <t>Replacement of damaged aluminyum ceilings (WCs). The material must be TSE approved. Material supply, labor  will be included in the price.</t>
    </r>
  </si>
  <si>
    <r>
      <t xml:space="preserve">Seramik temini ve montajı. Malzemenin temini ve montajı için gerekli her türlü malzeme ve işçilik yükleniciye aittir. 
Fayansların tasarımı mevcut fayanslarla uygun olmalıdır.
Kullanılan tüm malzemeler TSE onaylı olmalı ve tüm çalışmalar SCI Mühendisi tarafından belirlenen şartlara göre yapılacaktır. Yüklenici, tedarik etmeye başlamadan önce onay için bir numune sunacaktır.
</t>
    </r>
    <r>
      <rPr>
        <sz val="11"/>
        <color theme="4"/>
        <rFont val="Calibri"/>
        <family val="2"/>
        <scheme val="minor"/>
      </rPr>
      <t xml:space="preserve">Supply and install with all necessaries materials tools and manpower needed of new Ceramic tiles for walls. 
Dimensions will be similar to existing ceramic dimensions / similar type and color. All kinds of materials and labor required for the supply and installation of the material belong to the contractor.The design of the tiles should be similar to the existing tiles. All materials used must be TSE approved and all work will be done according to the conditions and specifications determined by SCI Field Engineer. Contractor to submit sample for approval before start supplying. </t>
    </r>
  </si>
  <si>
    <r>
      <t xml:space="preserve">Merdivenlerdeki kırık mermer için yeni mermer temini ve montajı.
Ebatlar mevcut mermer ebatları / benzer cins ve renkte olacaktır. (	250*20 likten 2 adet (dış merdiven),
	320*20 likten 2 adet (dış merdiven),
	100*40 lıktan 5 adet (merdiven arası),
	230*30 luktan 4 adet (asansör etrafı),
	100*25 likten 1 adet (merdiven arası),
	162*30 luktan 2 adet (asansör etrafı).)
Kullanılan tüm malzemeler TSE onaylı olmalı ve tüm çalışmalar SCI Mühendisi tarafından belirlenen şartlara göre yapılacaktır. Yüklenici, tedarik etmeye başlamadan önce onay için bir numune sunacaktır.
</t>
    </r>
    <r>
      <rPr>
        <sz val="11"/>
        <color theme="4"/>
        <rFont val="Calibri"/>
        <family val="2"/>
      </rPr>
      <t xml:space="preserve">Supply and install of new marbles for stairs. 
Dimensions will be similar to existing marble dimensions / similar type and color. 
All materials used must be TSE approved and all work will be done according to the conditions and specifications determined by SCI Field Engineer. Contractor to submit sample for approval before start supplying. </t>
    </r>
  </si>
  <si>
    <r>
      <t xml:space="preserve">4 mm kalınlığında su geçirmez silikon yeni cam temini ve yerleştirilmesi ve gerekli olan diğer ekipmanları kullanmak, marka ve kalite saha mühendisleri tarafından onaylanmalıdır. (90*30 luk bir adet ve 37*97 lik bir adet toplamda iki adet çift cam değişimi. 25*25 lik tekli ahşap kapı camı değişimi)
</t>
    </r>
    <r>
      <rPr>
        <sz val="11"/>
        <color theme="4"/>
        <rFont val="Calibri"/>
        <family val="2"/>
        <scheme val="minor"/>
      </rPr>
      <t xml:space="preserve">Supply and install new glass 4 mm thickness using waterproof glass silicone and Handles  any other required equipment for the work , Brand and quality should be approved by  site engineer. </t>
    </r>
  </si>
  <si>
    <r>
      <t xml:space="preserve">PVC Kapı kolu Değişimi
</t>
    </r>
    <r>
      <rPr>
        <sz val="11"/>
        <color theme="4"/>
        <rFont val="Calibri"/>
        <family val="2"/>
        <scheme val="minor"/>
      </rPr>
      <t xml:space="preserve">PVC Door Handle </t>
    </r>
  </si>
  <si>
    <r>
      <t xml:space="preserve">Kilit ile beraber PVC kapı için yaylı kol temini. PVC kapılara monte edilmesi için uygun olmalıdır. Yanında 3 anahtar temin edilmeli, vidalar ile beraber. TSE tarafından onaylanmış malzemeler kullanılmalıdır (Türk Standartları Enstitüsü).
</t>
    </r>
    <r>
      <rPr>
        <sz val="11"/>
        <color theme="4"/>
        <rFont val="Calibri"/>
        <family val="2"/>
        <scheme val="minor"/>
      </rPr>
      <t xml:space="preserve">Supply door handle (spring) with its lock. To be used on wooden doors. 3 keys should be provided. With its screws. </t>
    </r>
  </si>
  <si>
    <t>2.4</t>
  </si>
  <si>
    <t>1. Yukarıda belirtilen bütün işler anahtar teslim yapılacaktır. 
2. Yüklenici firma belirtilen işler için şartnameye uygun malzemeleri tedarik edecek, montajlarını, uygulamalarını tamamlayacaktır.
3. Birim fiyatlara KDV dahil ve işçilik dahil edilecektir.
4. SCI Mühendisinin onayı olmadan hiç bir iş kaleminde değişim yapılmayacaktır.
5. Kullanılan bütün malzemeler TSE onaylı olmak zorundadır.
6. Uygulamalar sonunda tadilat alanları temiz bırakılacaktır.</t>
  </si>
  <si>
    <t>1. All the above-mentioned works will be done on a turnkey basis.
2. The contractor company will supply the materials in accordance with the specification for the specified works, complete their assembly and applications.
3. Unit prices will include VAT and labor.
4. No change will be made in any work item without the approval of the SCI Engineer.
5. All materials used must be TSE approved.
6. At the end of the applications, the renovation areas will be left clean.</t>
  </si>
  <si>
    <t>Firma Adı</t>
  </si>
  <si>
    <t>Firma Yetkilisi</t>
  </si>
  <si>
    <t>İmza / Kaşe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</si>
</sst>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409]* #,##0.00_ ;_-[$$-409]* \-#,##0.00\ ;_-[$$-409]* &quot;-&quot;??_ ;_-@_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1"/>
      <name val="Calibri"/>
      <family val="2"/>
      <scheme val="minor"/>
    </font>
    <font>
      <b/>
      <sz val="16"/>
      <color theme="0"/>
      <name val="Calibri"/>
      <family val="2"/>
      <scheme val="minor"/>
    </font>
    <font>
      <b/>
      <sz val="10"/>
      <color theme="1"/>
      <name val="Calibri"/>
      <family val="2"/>
      <scheme val="minor"/>
    </font>
    <font>
      <b/>
      <sz val="11"/>
      <color rgb="FF000000"/>
      <name val="Calibri"/>
      <family val="2"/>
    </font>
    <font>
      <sz val="11"/>
      <color theme="4"/>
      <name val="Calibri"/>
      <family val="2"/>
      <scheme val="minor"/>
    </font>
    <font>
      <sz val="11"/>
      <color theme="4"/>
      <name val="Calibri"/>
      <family val="2"/>
    </font>
    <font>
      <sz val="11"/>
      <name val="Calibri"/>
      <family val="2"/>
    </font>
    <font>
      <sz val="11"/>
      <color theme="1"/>
      <name val="Calibri"/>
      <family val="2"/>
    </font>
    <font>
      <sz val="11"/>
      <name val="Calibri"/>
      <family val="2"/>
      <scheme val="minor"/>
    </font>
    <font>
      <sz val="11"/>
      <color rgb="FF000000"/>
      <name val="Calibri"/>
      <family val="2"/>
      <scheme val="minor"/>
    </font>
    <font>
      <b/>
      <sz val="12"/>
      <color theme="1"/>
      <name val="Calibri"/>
      <family val="2"/>
      <scheme val="minor"/>
    </font>
    <font>
      <b/>
      <sz val="12"/>
      <color rgb="FF000000"/>
      <name val="Calibri"/>
      <family val="2"/>
    </font>
    <font>
      <sz val="8"/>
      <name val="Calibri"/>
      <family val="2"/>
      <scheme val="minor"/>
    </font>
    <font>
      <sz val="12"/>
      <color theme="1"/>
      <name val="Calibri"/>
      <family val="2"/>
      <scheme val="minor"/>
    </font>
    <font>
      <i/>
      <sz val="11"/>
      <name val="Calibri"/>
      <family val="2"/>
      <scheme val="minor"/>
    </font>
    <font>
      <i/>
      <sz val="10"/>
      <color rgb="FF000000"/>
      <name val="Calibri"/>
      <family val="2"/>
      <scheme val="minor"/>
    </font>
    <font>
      <b/>
      <sz val="14"/>
      <color theme="1"/>
      <name val="Calibri"/>
      <family val="2"/>
      <scheme val="minor"/>
    </font>
    <font>
      <i/>
      <sz val="12"/>
      <color rgb="FF000000"/>
      <name val="Calibri"/>
      <family val="2"/>
      <scheme val="minor"/>
    </font>
  </fonts>
  <fills count="14">
    <fill>
      <patternFill patternType="none"/>
    </fill>
    <fill>
      <patternFill patternType="gray125"/>
    </fill>
    <fill>
      <patternFill patternType="solid">
        <fgColor rgb="FFFF0000"/>
        <bgColor indexed="64"/>
      </patternFill>
    </fill>
    <fill>
      <patternFill patternType="solid">
        <fgColor theme="2"/>
        <bgColor indexed="64"/>
      </patternFill>
    </fill>
    <fill>
      <patternFill patternType="solid">
        <fgColor theme="5" tint="0.39997558519241921"/>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78">
    <xf numFmtId="0" fontId="0" fillId="0" borderId="0" xfId="0"/>
    <xf numFmtId="0" fontId="6" fillId="3" borderId="12"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right" vertical="center" wrapText="1"/>
    </xf>
    <xf numFmtId="2" fontId="6" fillId="3" borderId="16"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164" fontId="6" fillId="3" borderId="16" xfId="1" applyFont="1" applyFill="1" applyBorder="1" applyAlignment="1">
      <alignment horizontal="center" vertical="center" wrapText="1"/>
    </xf>
    <xf numFmtId="0" fontId="0" fillId="0" borderId="0" xfId="0" applyAlignment="1">
      <alignment horizontal="center" vertical="center" wrapText="1"/>
    </xf>
    <xf numFmtId="0" fontId="2" fillId="4" borderId="17" xfId="0" applyFont="1" applyFill="1" applyBorder="1" applyAlignment="1">
      <alignment horizontal="center" vertical="center"/>
    </xf>
    <xf numFmtId="0" fontId="2" fillId="0" borderId="0" xfId="0" applyFont="1"/>
    <xf numFmtId="49" fontId="0" fillId="0" borderId="1" xfId="0" applyNumberFormat="1" applyBorder="1" applyAlignment="1">
      <alignment horizontal="left" vertical="center"/>
    </xf>
    <xf numFmtId="0" fontId="0" fillId="6" borderId="1" xfId="0" applyFill="1" applyBorder="1" applyAlignment="1">
      <alignment horizontal="center" vertical="center"/>
    </xf>
    <xf numFmtId="2" fontId="0" fillId="0" borderId="1" xfId="0" applyNumberFormat="1" applyBorder="1" applyAlignment="1">
      <alignment horizontal="right" vertical="center"/>
    </xf>
    <xf numFmtId="165" fontId="0" fillId="0" borderId="1" xfId="1" applyNumberFormat="1" applyFont="1" applyBorder="1" applyAlignment="1">
      <alignment vertical="center"/>
    </xf>
    <xf numFmtId="0" fontId="0" fillId="0" borderId="0" xfId="0" applyAlignment="1">
      <alignment horizontal="left" vertical="center"/>
    </xf>
    <xf numFmtId="0" fontId="10" fillId="6" borderId="1" xfId="0" applyFont="1" applyFill="1" applyBorder="1" applyAlignment="1">
      <alignment horizontal="left" vertical="top" wrapText="1"/>
    </xf>
    <xf numFmtId="165" fontId="0" fillId="0" borderId="1" xfId="0" applyNumberFormat="1" applyBorder="1" applyAlignment="1">
      <alignment vertical="center"/>
    </xf>
    <xf numFmtId="165" fontId="0" fillId="0" borderId="6" xfId="1" applyNumberFormat="1" applyFont="1" applyBorder="1" applyAlignment="1">
      <alignment vertical="center"/>
    </xf>
    <xf numFmtId="0" fontId="12" fillId="6" borderId="6" xfId="0" applyFont="1" applyFill="1" applyBorder="1" applyAlignment="1">
      <alignment horizontal="left" vertical="top" wrapText="1"/>
    </xf>
    <xf numFmtId="2" fontId="0" fillId="0" borderId="6" xfId="0" applyNumberFormat="1" applyBorder="1" applyAlignment="1">
      <alignment horizontal="right" vertical="center"/>
    </xf>
    <xf numFmtId="0" fontId="10" fillId="6" borderId="9" xfId="0" applyFont="1" applyFill="1" applyBorder="1" applyAlignment="1">
      <alignment horizontal="left" vertical="top" wrapText="1"/>
    </xf>
    <xf numFmtId="0" fontId="0" fillId="6" borderId="9" xfId="0" applyFill="1" applyBorder="1" applyAlignment="1">
      <alignment horizontal="center" vertical="center"/>
    </xf>
    <xf numFmtId="2" fontId="0" fillId="0" borderId="9" xfId="0" applyNumberFormat="1" applyBorder="1" applyAlignment="1">
      <alignment horizontal="right" vertical="center"/>
    </xf>
    <xf numFmtId="165" fontId="0" fillId="0" borderId="9" xfId="1" applyNumberFormat="1" applyFont="1" applyBorder="1" applyAlignment="1">
      <alignment vertical="center"/>
    </xf>
    <xf numFmtId="0" fontId="12" fillId="6" borderId="1" xfId="0" applyFont="1" applyFill="1" applyBorder="1" applyAlignment="1">
      <alignment horizontal="left" vertical="top" wrapText="1"/>
    </xf>
    <xf numFmtId="0" fontId="12" fillId="6" borderId="1" xfId="0" applyFont="1" applyFill="1" applyBorder="1" applyAlignment="1">
      <alignment horizontal="left" vertical="center" wrapText="1"/>
    </xf>
    <xf numFmtId="0" fontId="0" fillId="0" borderId="1" xfId="0" applyBorder="1" applyAlignment="1">
      <alignment horizontal="right" vertical="center"/>
    </xf>
    <xf numFmtId="49" fontId="0" fillId="0" borderId="25" xfId="0" applyNumberFormat="1" applyBorder="1" applyAlignment="1">
      <alignment horizontal="left" vertical="center"/>
    </xf>
    <xf numFmtId="0" fontId="0" fillId="0" borderId="9" xfId="0" applyBorder="1" applyAlignment="1">
      <alignment horizontal="center" vertical="center" wrapText="1"/>
    </xf>
    <xf numFmtId="0" fontId="12" fillId="0" borderId="9" xfId="0" applyFont="1" applyBorder="1" applyAlignment="1">
      <alignment horizontal="left" vertical="center" wrapText="1"/>
    </xf>
    <xf numFmtId="2" fontId="0" fillId="0" borderId="26" xfId="0" applyNumberFormat="1" applyBorder="1" applyAlignment="1">
      <alignment horizontal="right" vertical="center"/>
    </xf>
    <xf numFmtId="0" fontId="0" fillId="0" borderId="5" xfId="0" applyBorder="1" applyAlignment="1">
      <alignment vertical="center"/>
    </xf>
    <xf numFmtId="0" fontId="1" fillId="6" borderId="1" xfId="0" applyFont="1" applyFill="1" applyBorder="1" applyAlignment="1">
      <alignment horizontal="center" vertical="center"/>
    </xf>
    <xf numFmtId="2" fontId="0" fillId="0" borderId="27" xfId="0" applyNumberFormat="1" applyBorder="1" applyAlignment="1">
      <alignment horizontal="right" vertical="center"/>
    </xf>
    <xf numFmtId="165" fontId="0" fillId="0" borderId="27" xfId="1" applyNumberFormat="1" applyFont="1" applyBorder="1" applyAlignment="1">
      <alignment vertical="center"/>
    </xf>
    <xf numFmtId="165" fontId="2" fillId="7" borderId="29" xfId="1" applyNumberFormat="1" applyFont="1" applyFill="1" applyBorder="1" applyAlignment="1">
      <alignment horizontal="left"/>
    </xf>
    <xf numFmtId="0" fontId="0" fillId="0" borderId="0" xfId="0" applyAlignment="1">
      <alignment horizontal="left"/>
    </xf>
    <xf numFmtId="0" fontId="0" fillId="0" borderId="0" xfId="0" applyAlignment="1">
      <alignment horizontal="right"/>
    </xf>
    <xf numFmtId="2" fontId="0" fillId="0" borderId="0" xfId="0" applyNumberFormat="1" applyAlignment="1">
      <alignment horizontal="right"/>
    </xf>
    <xf numFmtId="164" fontId="0" fillId="0" borderId="0" xfId="1" applyFont="1" applyAlignment="1">
      <alignment horizontal="left"/>
    </xf>
    <xf numFmtId="0" fontId="0" fillId="0" borderId="0" xfId="0" applyAlignment="1">
      <alignment vertical="center"/>
    </xf>
    <xf numFmtId="164" fontId="0" fillId="0" borderId="0" xfId="1" applyFont="1"/>
    <xf numFmtId="165" fontId="0" fillId="0" borderId="6" xfId="0" applyNumberFormat="1" applyBorder="1" applyAlignment="1">
      <alignment vertical="center"/>
    </xf>
    <xf numFmtId="165" fontId="0" fillId="0" borderId="9" xfId="0" applyNumberFormat="1" applyBorder="1" applyAlignment="1">
      <alignment vertical="center"/>
    </xf>
    <xf numFmtId="0" fontId="10" fillId="6" borderId="1" xfId="0" applyFont="1" applyFill="1" applyBorder="1" applyAlignment="1">
      <alignment horizontal="left" vertical="center" wrapText="1"/>
    </xf>
    <xf numFmtId="164" fontId="0" fillId="0" borderId="1" xfId="1" applyFont="1" applyBorder="1" applyAlignment="1">
      <alignment horizontal="right" vertical="center"/>
    </xf>
    <xf numFmtId="165" fontId="0" fillId="0" borderId="1" xfId="1" applyNumberFormat="1" applyFont="1" applyBorder="1" applyAlignment="1">
      <alignment horizontal="center" vertical="center"/>
    </xf>
    <xf numFmtId="0" fontId="12" fillId="6" borderId="1" xfId="0" applyFont="1" applyFill="1" applyBorder="1" applyAlignment="1">
      <alignment horizontal="center" vertical="center"/>
    </xf>
    <xf numFmtId="0" fontId="14" fillId="4" borderId="17" xfId="0" applyFont="1" applyFill="1" applyBorder="1" applyAlignment="1">
      <alignment horizontal="center" vertical="center"/>
    </xf>
    <xf numFmtId="165" fontId="0" fillId="0" borderId="1" xfId="1" applyNumberFormat="1" applyFont="1" applyFill="1" applyBorder="1" applyAlignment="1">
      <alignment horizontal="center" vertical="center"/>
    </xf>
    <xf numFmtId="0" fontId="12" fillId="0" borderId="1" xfId="0" applyFont="1" applyBorder="1" applyAlignment="1">
      <alignment horizontal="left" vertical="top" wrapText="1"/>
    </xf>
    <xf numFmtId="165" fontId="0" fillId="0" borderId="1" xfId="0" applyNumberFormat="1" applyBorder="1" applyAlignment="1">
      <alignment horizontal="right" vertical="center"/>
    </xf>
    <xf numFmtId="0" fontId="0" fillId="8" borderId="39" xfId="0" applyFill="1" applyBorder="1" applyAlignment="1">
      <alignment horizontal="left"/>
    </xf>
    <xf numFmtId="0" fontId="0" fillId="8" borderId="38" xfId="0" applyFill="1" applyBorder="1" applyAlignment="1">
      <alignment horizontal="left"/>
    </xf>
    <xf numFmtId="0" fontId="0" fillId="9" borderId="8" xfId="0" applyFill="1" applyBorder="1" applyAlignment="1">
      <alignment horizontal="left"/>
    </xf>
    <xf numFmtId="0" fontId="0" fillId="9" borderId="21" xfId="0" applyFill="1" applyBorder="1" applyAlignment="1">
      <alignment horizontal="left"/>
    </xf>
    <xf numFmtId="164" fontId="0" fillId="0" borderId="0" xfId="0" applyNumberFormat="1" applyAlignment="1">
      <alignment horizontal="left"/>
    </xf>
    <xf numFmtId="49" fontId="0" fillId="0" borderId="3" xfId="0" applyNumberFormat="1" applyBorder="1" applyAlignment="1">
      <alignment horizontal="left" vertical="center"/>
    </xf>
    <xf numFmtId="2" fontId="0" fillId="0" borderId="4" xfId="0" applyNumberFormat="1" applyBorder="1" applyAlignment="1">
      <alignment horizontal="right" vertical="center"/>
    </xf>
    <xf numFmtId="165" fontId="0" fillId="0" borderId="4" xfId="0" applyNumberFormat="1" applyBorder="1" applyAlignment="1">
      <alignment vertical="center"/>
    </xf>
    <xf numFmtId="165" fontId="0" fillId="0" borderId="26" xfId="0" applyNumberFormat="1" applyBorder="1" applyAlignment="1">
      <alignment vertical="center"/>
    </xf>
    <xf numFmtId="0" fontId="1" fillId="0" borderId="1" xfId="0" applyFont="1" applyBorder="1" applyAlignment="1">
      <alignment horizontal="center" vertical="center"/>
    </xf>
    <xf numFmtId="0" fontId="6" fillId="3" borderId="41" xfId="0" applyFont="1" applyFill="1" applyBorder="1" applyAlignment="1">
      <alignment horizontal="center" vertical="center" wrapText="1"/>
    </xf>
    <xf numFmtId="0" fontId="2" fillId="4" borderId="10" xfId="0" applyFont="1" applyFill="1" applyBorder="1" applyAlignment="1">
      <alignment horizontal="center" vertical="center"/>
    </xf>
    <xf numFmtId="0" fontId="7" fillId="4" borderId="42" xfId="0" applyFont="1" applyFill="1" applyBorder="1" applyAlignment="1">
      <alignment wrapText="1"/>
    </xf>
    <xf numFmtId="165" fontId="7" fillId="4" borderId="42" xfId="0" applyNumberFormat="1" applyFont="1" applyFill="1" applyBorder="1" applyAlignment="1">
      <alignment wrapText="1"/>
    </xf>
    <xf numFmtId="0" fontId="12" fillId="0" borderId="6" xfId="0" applyFont="1" applyBorder="1" applyAlignment="1">
      <alignment horizontal="left" vertical="center" wrapText="1"/>
    </xf>
    <xf numFmtId="0" fontId="0" fillId="6" borderId="6" xfId="0" applyFill="1" applyBorder="1" applyAlignment="1">
      <alignment horizontal="center" vertical="center"/>
    </xf>
    <xf numFmtId="0" fontId="0" fillId="0" borderId="0" xfId="0" applyAlignment="1">
      <alignment horizontal="left" vertical="center" wrapText="1"/>
    </xf>
    <xf numFmtId="49" fontId="0" fillId="0" borderId="9" xfId="0" applyNumberFormat="1" applyBorder="1" applyAlignment="1">
      <alignment horizontal="left" vertical="center"/>
    </xf>
    <xf numFmtId="0" fontId="2" fillId="4" borderId="12" xfId="0" applyFont="1" applyFill="1" applyBorder="1" applyAlignment="1">
      <alignment horizontal="center" vertical="center"/>
    </xf>
    <xf numFmtId="0" fontId="12" fillId="0" borderId="27" xfId="0" applyFont="1" applyBorder="1" applyAlignment="1">
      <alignment horizontal="left" vertical="top" wrapText="1"/>
    </xf>
    <xf numFmtId="0" fontId="0" fillId="6" borderId="27" xfId="0" applyFill="1" applyBorder="1" applyAlignment="1">
      <alignment horizontal="center" vertical="center"/>
    </xf>
    <xf numFmtId="0" fontId="17" fillId="10" borderId="3" xfId="0" applyFont="1" applyFill="1" applyBorder="1"/>
    <xf numFmtId="0" fontId="17" fillId="10" borderId="4" xfId="0" applyFont="1" applyFill="1" applyBorder="1"/>
    <xf numFmtId="0" fontId="17" fillId="10" borderId="30" xfId="0" applyFont="1" applyFill="1" applyBorder="1"/>
    <xf numFmtId="0" fontId="0" fillId="11" borderId="5" xfId="0" applyFill="1" applyBorder="1" applyAlignment="1">
      <alignment horizontal="center" vertical="center"/>
    </xf>
    <xf numFmtId="0" fontId="0" fillId="11" borderId="1" xfId="0" applyFill="1" applyBorder="1" applyAlignment="1">
      <alignment wrapText="1"/>
    </xf>
    <xf numFmtId="165" fontId="0" fillId="11" borderId="1" xfId="0" applyNumberFormat="1" applyFill="1" applyBorder="1" applyAlignment="1">
      <alignment horizontal="center"/>
    </xf>
    <xf numFmtId="0" fontId="9" fillId="5" borderId="4" xfId="0" applyFont="1" applyFill="1" applyBorder="1" applyAlignment="1">
      <alignment horizontal="left" vertical="center" wrapText="1"/>
    </xf>
    <xf numFmtId="165" fontId="0" fillId="0" borderId="30" xfId="1" applyNumberFormat="1" applyFont="1" applyBorder="1" applyAlignment="1">
      <alignment vertical="center"/>
    </xf>
    <xf numFmtId="49" fontId="0" fillId="0" borderId="5" xfId="0" applyNumberFormat="1" applyBorder="1" applyAlignment="1">
      <alignment horizontal="left" vertical="center"/>
    </xf>
    <xf numFmtId="165" fontId="0" fillId="0" borderId="31" xfId="1" applyNumberFormat="1" applyFont="1" applyBorder="1" applyAlignment="1">
      <alignment vertical="center"/>
    </xf>
    <xf numFmtId="165" fontId="0" fillId="0" borderId="48" xfId="1" applyNumberFormat="1" applyFont="1" applyBorder="1" applyAlignment="1">
      <alignment vertical="center"/>
    </xf>
    <xf numFmtId="49" fontId="0" fillId="0" borderId="8" xfId="0" applyNumberFormat="1" applyBorder="1" applyAlignment="1">
      <alignment horizontal="left" vertical="center"/>
    </xf>
    <xf numFmtId="165" fontId="0" fillId="0" borderId="32" xfId="1" applyNumberFormat="1" applyFont="1" applyBorder="1" applyAlignment="1">
      <alignment vertical="center"/>
    </xf>
    <xf numFmtId="49" fontId="0" fillId="0" borderId="12" xfId="0" applyNumberFormat="1" applyBorder="1" applyAlignment="1">
      <alignment horizontal="left" vertical="center"/>
    </xf>
    <xf numFmtId="2" fontId="0" fillId="0" borderId="16" xfId="0" applyNumberFormat="1" applyBorder="1" applyAlignment="1">
      <alignment horizontal="right" vertical="center"/>
    </xf>
    <xf numFmtId="165" fontId="0" fillId="0" borderId="16" xfId="0" applyNumberFormat="1" applyBorder="1" applyAlignment="1">
      <alignment vertical="center"/>
    </xf>
    <xf numFmtId="0" fontId="0" fillId="0" borderId="17" xfId="0" applyBorder="1" applyAlignment="1">
      <alignment vertical="center"/>
    </xf>
    <xf numFmtId="0" fontId="12" fillId="6" borderId="42" xfId="0" applyFont="1" applyFill="1" applyBorder="1" applyAlignment="1">
      <alignment horizontal="left" vertical="top" wrapText="1"/>
    </xf>
    <xf numFmtId="0" fontId="12" fillId="6" borderId="42" xfId="0" applyFont="1" applyFill="1" applyBorder="1" applyAlignment="1">
      <alignment horizontal="center" vertical="center"/>
    </xf>
    <xf numFmtId="2" fontId="0" fillId="0" borderId="42" xfId="0" applyNumberFormat="1" applyBorder="1" applyAlignment="1">
      <alignment horizontal="right" vertical="center"/>
    </xf>
    <xf numFmtId="165" fontId="0" fillId="0" borderId="42" xfId="0" applyNumberFormat="1" applyBorder="1" applyAlignment="1">
      <alignment vertical="center"/>
    </xf>
    <xf numFmtId="165" fontId="0" fillId="0" borderId="44" xfId="1" applyNumberFormat="1" applyFont="1" applyBorder="1" applyAlignment="1">
      <alignment vertical="center"/>
    </xf>
    <xf numFmtId="165" fontId="0" fillId="0" borderId="27" xfId="0" applyNumberFormat="1" applyBorder="1" applyAlignment="1">
      <alignment horizontal="right" vertical="center"/>
    </xf>
    <xf numFmtId="0" fontId="12" fillId="6" borderId="16" xfId="0" applyFont="1" applyFill="1" applyBorder="1" applyAlignment="1">
      <alignment horizontal="left" vertical="top" wrapText="1"/>
    </xf>
    <xf numFmtId="0" fontId="12" fillId="6" borderId="27" xfId="0" applyFont="1" applyFill="1" applyBorder="1" applyAlignment="1">
      <alignment horizontal="left" vertical="top" wrapText="1"/>
    </xf>
    <xf numFmtId="0" fontId="1" fillId="6" borderId="27" xfId="0" applyFont="1" applyFill="1" applyBorder="1" applyAlignment="1">
      <alignment horizontal="center" vertical="center"/>
    </xf>
    <xf numFmtId="165" fontId="0" fillId="0" borderId="27" xfId="0" applyNumberFormat="1" applyBorder="1" applyAlignment="1">
      <alignment vertical="center"/>
    </xf>
    <xf numFmtId="0" fontId="10" fillId="5" borderId="50" xfId="0" applyFont="1" applyFill="1" applyBorder="1" applyAlignment="1">
      <alignment horizontal="left" vertical="top" wrapText="1"/>
    </xf>
    <xf numFmtId="0" fontId="9" fillId="5" borderId="1" xfId="0" applyFont="1" applyFill="1" applyBorder="1" applyAlignment="1">
      <alignment horizontal="left"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6" borderId="16" xfId="0" applyFill="1" applyBorder="1" applyAlignment="1">
      <alignment horizontal="center" vertical="center"/>
    </xf>
    <xf numFmtId="0" fontId="2" fillId="8" borderId="38" xfId="0" applyFont="1" applyFill="1" applyBorder="1" applyAlignment="1">
      <alignment horizontal="center" vertical="center"/>
    </xf>
    <xf numFmtId="0" fontId="0" fillId="8" borderId="1" xfId="0" applyFill="1" applyBorder="1" applyAlignment="1">
      <alignment horizontal="left"/>
    </xf>
    <xf numFmtId="0" fontId="2" fillId="9" borderId="21" xfId="0" applyFont="1" applyFill="1" applyBorder="1" applyAlignment="1">
      <alignment horizontal="center" vertical="center"/>
    </xf>
    <xf numFmtId="0" fontId="0" fillId="8" borderId="3" xfId="0" applyFill="1" applyBorder="1" applyAlignment="1">
      <alignment horizontal="left"/>
    </xf>
    <xf numFmtId="0" fontId="0" fillId="0" borderId="2" xfId="0" applyBorder="1" applyAlignment="1">
      <alignment horizontal="center" vertical="center" wrapText="1"/>
    </xf>
    <xf numFmtId="0" fontId="0" fillId="0" borderId="18" xfId="0" applyBorder="1" applyAlignment="1">
      <alignment horizontal="center" vertical="center" wrapText="1"/>
    </xf>
    <xf numFmtId="164" fontId="6" fillId="3" borderId="34" xfId="1" applyFont="1" applyFill="1" applyBorder="1" applyAlignment="1">
      <alignment horizontal="center" vertical="center" wrapText="1"/>
    </xf>
    <xf numFmtId="0" fontId="10" fillId="0" borderId="1" xfId="0" applyFont="1" applyBorder="1" applyAlignment="1">
      <alignment horizontal="left" vertical="top" wrapText="1"/>
    </xf>
    <xf numFmtId="0" fontId="10" fillId="0" borderId="9" xfId="0" applyFont="1" applyBorder="1" applyAlignment="1">
      <alignment horizontal="left" vertical="top" wrapText="1"/>
    </xf>
    <xf numFmtId="0" fontId="0" fillId="0" borderId="9" xfId="0" applyBorder="1" applyAlignment="1">
      <alignment horizontal="center" vertical="center"/>
    </xf>
    <xf numFmtId="0" fontId="0" fillId="0" borderId="9" xfId="0" applyBorder="1" applyAlignment="1">
      <alignment horizontal="right" vertical="center"/>
    </xf>
    <xf numFmtId="165" fontId="0" fillId="0" borderId="9" xfId="1" applyNumberFormat="1" applyFont="1" applyFill="1" applyBorder="1" applyAlignment="1">
      <alignment vertical="center"/>
    </xf>
    <xf numFmtId="0" fontId="0" fillId="0" borderId="55" xfId="0" applyBorder="1" applyAlignment="1">
      <alignment vertical="center"/>
    </xf>
    <xf numFmtId="0" fontId="0" fillId="0" borderId="1" xfId="0" applyBorder="1" applyAlignment="1">
      <alignment horizontal="center" vertical="center"/>
    </xf>
    <xf numFmtId="164" fontId="20" fillId="13" borderId="1" xfId="1" applyFont="1" applyFill="1" applyBorder="1"/>
    <xf numFmtId="165" fontId="0" fillId="12" borderId="1" xfId="1" applyNumberFormat="1" applyFont="1" applyFill="1" applyBorder="1" applyAlignment="1">
      <alignment horizontal="left"/>
    </xf>
    <xf numFmtId="165" fontId="14" fillId="7" borderId="53" xfId="1" applyNumberFormat="1" applyFont="1" applyFill="1" applyBorder="1" applyAlignment="1">
      <alignment horizontal="left"/>
    </xf>
    <xf numFmtId="165" fontId="17" fillId="12" borderId="1" xfId="1" applyNumberFormat="1" applyFont="1" applyFill="1" applyBorder="1" applyAlignment="1">
      <alignment horizontal="left"/>
    </xf>
    <xf numFmtId="165" fontId="14" fillId="7" borderId="29" xfId="1" applyNumberFormat="1" applyFont="1" applyFill="1" applyBorder="1" applyAlignment="1">
      <alignment horizontal="left"/>
    </xf>
    <xf numFmtId="0" fontId="0" fillId="0" borderId="60" xfId="0" applyBorder="1" applyAlignment="1">
      <alignment vertical="center"/>
    </xf>
    <xf numFmtId="0" fontId="1" fillId="6" borderId="6" xfId="0" applyFont="1" applyFill="1" applyBorder="1" applyAlignment="1">
      <alignment horizontal="center" vertical="center"/>
    </xf>
    <xf numFmtId="0" fontId="0" fillId="9" borderId="21" xfId="0" applyFill="1" applyBorder="1" applyAlignment="1">
      <alignment horizontal="left" wrapText="1"/>
    </xf>
    <xf numFmtId="165" fontId="14" fillId="7" borderId="50" xfId="1" applyNumberFormat="1" applyFont="1" applyFill="1" applyBorder="1" applyAlignment="1">
      <alignment horizontal="left"/>
    </xf>
    <xf numFmtId="165" fontId="0" fillId="0" borderId="6" xfId="1" applyNumberFormat="1" applyFont="1" applyFill="1" applyBorder="1" applyAlignment="1">
      <alignment vertical="center"/>
    </xf>
    <xf numFmtId="0" fontId="12" fillId="0" borderId="6" xfId="0" applyFont="1" applyBorder="1" applyAlignment="1">
      <alignment horizontal="left" vertical="top" wrapText="1"/>
    </xf>
    <xf numFmtId="0" fontId="0" fillId="8" borderId="1" xfId="0" applyFill="1" applyBorder="1" applyAlignment="1">
      <alignment horizontal="left" wrapText="1"/>
    </xf>
    <xf numFmtId="0" fontId="0" fillId="8" borderId="1" xfId="0" applyFill="1" applyBorder="1" applyAlignment="1">
      <alignment horizontal="right"/>
    </xf>
    <xf numFmtId="2" fontId="0" fillId="8" borderId="1" xfId="0" applyNumberFormat="1" applyFill="1" applyBorder="1" applyAlignment="1">
      <alignment horizontal="right"/>
    </xf>
    <xf numFmtId="164" fontId="0" fillId="8" borderId="1" xfId="1" applyFont="1" applyFill="1" applyBorder="1" applyAlignment="1">
      <alignment horizontal="left"/>
    </xf>
    <xf numFmtId="0" fontId="0" fillId="9" borderId="9" xfId="0" applyFill="1" applyBorder="1" applyAlignment="1">
      <alignment horizontal="right"/>
    </xf>
    <xf numFmtId="2" fontId="0" fillId="9" borderId="9" xfId="0" applyNumberFormat="1" applyFill="1" applyBorder="1" applyAlignment="1">
      <alignment horizontal="right"/>
    </xf>
    <xf numFmtId="0" fontId="0" fillId="9" borderId="9" xfId="0" applyFill="1" applyBorder="1" applyAlignment="1">
      <alignment horizontal="left"/>
    </xf>
    <xf numFmtId="164" fontId="0" fillId="9" borderId="9" xfId="1" applyFont="1" applyFill="1" applyBorder="1" applyAlignment="1">
      <alignment horizontal="left"/>
    </xf>
    <xf numFmtId="165" fontId="0" fillId="0" borderId="0" xfId="0" applyNumberFormat="1"/>
    <xf numFmtId="0" fontId="0" fillId="11" borderId="9" xfId="0" applyFill="1" applyBorder="1" applyAlignment="1">
      <alignment wrapText="1"/>
    </xf>
    <xf numFmtId="165" fontId="0" fillId="11" borderId="9" xfId="0" applyNumberFormat="1" applyFill="1" applyBorder="1" applyAlignment="1">
      <alignment horizontal="center"/>
    </xf>
    <xf numFmtId="0" fontId="0" fillId="11" borderId="12" xfId="0" applyFill="1" applyBorder="1" applyAlignment="1">
      <alignment horizontal="center" vertical="center"/>
    </xf>
    <xf numFmtId="0" fontId="0" fillId="11" borderId="1" xfId="0" applyFill="1" applyBorder="1" applyAlignment="1">
      <alignment horizontal="center" vertical="center"/>
    </xf>
    <xf numFmtId="165" fontId="20" fillId="13" borderId="1" xfId="1" applyNumberFormat="1" applyFont="1" applyFill="1" applyBorder="1"/>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xf>
    <xf numFmtId="0" fontId="0" fillId="0" borderId="8" xfId="0" applyBorder="1" applyAlignment="1">
      <alignment horizontal="center" vertical="center"/>
    </xf>
    <xf numFmtId="0" fontId="0" fillId="0" borderId="32" xfId="0"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0" xfId="0" applyFont="1"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31" xfId="0"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31"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3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32" xfId="0" applyFont="1" applyBorder="1" applyAlignment="1">
      <alignment horizontal="lef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3" xfId="0" applyFont="1" applyFill="1" applyBorder="1" applyAlignment="1">
      <alignment horizontal="center" vertical="center"/>
    </xf>
    <xf numFmtId="0" fontId="7" fillId="4" borderId="13" xfId="0" applyFont="1" applyFill="1" applyBorder="1" applyAlignment="1">
      <alignment horizontal="left" wrapText="1"/>
    </xf>
    <xf numFmtId="0" fontId="7" fillId="4" borderId="11" xfId="0" applyFont="1" applyFill="1" applyBorder="1" applyAlignment="1">
      <alignment horizontal="left" wrapText="1"/>
    </xf>
    <xf numFmtId="0" fontId="7" fillId="4" borderId="33" xfId="0" applyFont="1" applyFill="1" applyBorder="1" applyAlignment="1">
      <alignment horizontal="left"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7" fillId="4" borderId="14" xfId="0" applyFont="1" applyFill="1" applyBorder="1" applyAlignment="1">
      <alignment horizontal="left" wrapText="1"/>
    </xf>
    <xf numFmtId="0" fontId="0" fillId="0" borderId="7"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7" fillId="4" borderId="22" xfId="0" applyFont="1" applyFill="1" applyBorder="1" applyAlignment="1">
      <alignment horizontal="left" wrapText="1"/>
    </xf>
    <xf numFmtId="0" fontId="7" fillId="4" borderId="23" xfId="0" applyFont="1" applyFill="1" applyBorder="1" applyAlignment="1">
      <alignment horizontal="left" wrapText="1"/>
    </xf>
    <xf numFmtId="0" fontId="7" fillId="4" borderId="54" xfId="0" applyFont="1" applyFill="1" applyBorder="1" applyAlignment="1">
      <alignment horizontal="left" wrapText="1"/>
    </xf>
    <xf numFmtId="0" fontId="0" fillId="0" borderId="27"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 fillId="8" borderId="1" xfId="0" applyFont="1" applyFill="1" applyBorder="1" applyAlignment="1">
      <alignment horizontal="center" vertical="center"/>
    </xf>
    <xf numFmtId="0" fontId="14" fillId="7" borderId="46" xfId="0" applyFont="1" applyFill="1" applyBorder="1" applyAlignment="1">
      <alignment horizontal="center"/>
    </xf>
    <xf numFmtId="0" fontId="14" fillId="7" borderId="57" xfId="0" applyFont="1" applyFill="1" applyBorder="1" applyAlignment="1">
      <alignment horizontal="center"/>
    </xf>
    <xf numFmtId="0" fontId="14" fillId="7" borderId="36" xfId="0" applyFont="1" applyFill="1" applyBorder="1" applyAlignment="1">
      <alignment horizontal="center"/>
    </xf>
    <xf numFmtId="0" fontId="21" fillId="12" borderId="2" xfId="0" applyFont="1" applyFill="1" applyBorder="1" applyAlignment="1">
      <alignment horizontal="center"/>
    </xf>
    <xf numFmtId="0" fontId="21" fillId="12" borderId="58" xfId="0" applyFont="1" applyFill="1" applyBorder="1" applyAlignment="1">
      <alignment horizontal="center"/>
    </xf>
    <xf numFmtId="0" fontId="21" fillId="12" borderId="18" xfId="0" applyFont="1" applyFill="1" applyBorder="1" applyAlignment="1">
      <alignment horizontal="center"/>
    </xf>
    <xf numFmtId="0" fontId="20" fillId="13" borderId="2" xfId="0" applyFont="1" applyFill="1" applyBorder="1" applyAlignment="1">
      <alignment horizontal="center" vertical="center"/>
    </xf>
    <xf numFmtId="0" fontId="20" fillId="13" borderId="58" xfId="0" applyFont="1" applyFill="1" applyBorder="1" applyAlignment="1">
      <alignment horizontal="center" vertical="center"/>
    </xf>
    <xf numFmtId="0" fontId="20" fillId="13" borderId="18"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7" fillId="4" borderId="15" xfId="0" applyFont="1" applyFill="1" applyBorder="1" applyAlignment="1">
      <alignment horizontal="left" wrapText="1"/>
    </xf>
    <xf numFmtId="0" fontId="0" fillId="0" borderId="9" xfId="0" applyBorder="1" applyAlignment="1">
      <alignment horizontal="center" vertical="center" wrapText="1"/>
    </xf>
    <xf numFmtId="0" fontId="0" fillId="0" borderId="42" xfId="0" applyBorder="1" applyAlignment="1">
      <alignment horizontal="center" vertical="center" wrapText="1"/>
    </xf>
    <xf numFmtId="0" fontId="2" fillId="9" borderId="20" xfId="0" applyFont="1" applyFill="1" applyBorder="1" applyAlignment="1">
      <alignment horizontal="center" vertical="center"/>
    </xf>
    <xf numFmtId="0" fontId="2" fillId="9" borderId="21" xfId="0" applyFont="1" applyFill="1" applyBorder="1" applyAlignment="1">
      <alignment horizontal="center" vertical="center"/>
    </xf>
    <xf numFmtId="0" fontId="0" fillId="9" borderId="20" xfId="0" applyFill="1" applyBorder="1" applyAlignment="1">
      <alignment horizontal="left" wrapText="1"/>
    </xf>
    <xf numFmtId="0" fontId="0" fillId="9" borderId="56" xfId="0" applyFill="1" applyBorder="1" applyAlignment="1">
      <alignment horizontal="left" wrapText="1"/>
    </xf>
    <xf numFmtId="0" fontId="0" fillId="9" borderId="21" xfId="0" applyFill="1" applyBorder="1" applyAlignment="1">
      <alignment horizontal="left" wrapText="1"/>
    </xf>
    <xf numFmtId="0" fontId="0" fillId="8" borderId="2" xfId="0" applyFill="1" applyBorder="1" applyAlignment="1">
      <alignment horizontal="left" wrapText="1"/>
    </xf>
    <xf numFmtId="0" fontId="0" fillId="8" borderId="58" xfId="0" applyFill="1" applyBorder="1" applyAlignment="1">
      <alignment horizontal="left" wrapText="1"/>
    </xf>
    <xf numFmtId="0" fontId="0" fillId="8" borderId="18" xfId="0" applyFill="1" applyBorder="1" applyAlignment="1">
      <alignment horizontal="left" wrapText="1"/>
    </xf>
    <xf numFmtId="0" fontId="15" fillId="4" borderId="24" xfId="0" applyFont="1" applyFill="1" applyBorder="1" applyAlignment="1">
      <alignment horizontal="left" wrapText="1"/>
    </xf>
    <xf numFmtId="0" fontId="15" fillId="4" borderId="40" xfId="0" applyFont="1" applyFill="1" applyBorder="1" applyAlignment="1">
      <alignment horizontal="left" wrapText="1"/>
    </xf>
    <xf numFmtId="0" fontId="15" fillId="4" borderId="11" xfId="0" applyFont="1" applyFill="1" applyBorder="1" applyAlignment="1">
      <alignment horizontal="left" wrapText="1"/>
    </xf>
    <xf numFmtId="0" fontId="15" fillId="4" borderId="14" xfId="0" applyFont="1" applyFill="1" applyBorder="1" applyAlignment="1">
      <alignment horizontal="left"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 fillId="8" borderId="59" xfId="0" applyFont="1" applyFill="1" applyBorder="1" applyAlignment="1">
      <alignment horizontal="center" vertical="center"/>
    </xf>
    <xf numFmtId="0" fontId="2" fillId="8" borderId="38" xfId="0" applyFont="1" applyFill="1" applyBorder="1" applyAlignment="1">
      <alignment horizontal="center" vertical="center"/>
    </xf>
    <xf numFmtId="0" fontId="2" fillId="7" borderId="63" xfId="0" applyFont="1" applyFill="1" applyBorder="1" applyAlignment="1">
      <alignment horizontal="center"/>
    </xf>
    <xf numFmtId="0" fontId="2" fillId="7" borderId="64" xfId="0" applyFont="1" applyFill="1" applyBorder="1" applyAlignment="1">
      <alignment horizontal="center"/>
    </xf>
    <xf numFmtId="0" fontId="2" fillId="7" borderId="28" xfId="0" applyFont="1" applyFill="1" applyBorder="1" applyAlignment="1">
      <alignment horizontal="center"/>
    </xf>
    <xf numFmtId="0" fontId="20" fillId="13" borderId="1" xfId="0" applyFont="1" applyFill="1" applyBorder="1" applyAlignment="1">
      <alignment horizontal="center" vertical="center"/>
    </xf>
    <xf numFmtId="0" fontId="19" fillId="12" borderId="62" xfId="0" applyFont="1" applyFill="1" applyBorder="1" applyAlignment="1">
      <alignment horizontal="center"/>
    </xf>
    <xf numFmtId="0" fontId="19" fillId="12" borderId="51" xfId="0" applyFont="1" applyFill="1" applyBorder="1" applyAlignment="1">
      <alignment horizontal="center"/>
    </xf>
    <xf numFmtId="0" fontId="19" fillId="12" borderId="45" xfId="0" applyFont="1" applyFill="1" applyBorder="1" applyAlignment="1">
      <alignment horizontal="center"/>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14" fillId="7" borderId="63" xfId="0" applyFont="1" applyFill="1" applyBorder="1" applyAlignment="1">
      <alignment horizontal="center"/>
    </xf>
    <xf numFmtId="0" fontId="14" fillId="7" borderId="64" xfId="0" applyFont="1" applyFill="1" applyBorder="1" applyAlignment="1">
      <alignment horizontal="center"/>
    </xf>
    <xf numFmtId="0" fontId="14" fillId="7" borderId="28" xfId="0" applyFont="1" applyFill="1" applyBorder="1" applyAlignment="1">
      <alignment horizontal="center"/>
    </xf>
    <xf numFmtId="0" fontId="21" fillId="12" borderId="62" xfId="0" applyFont="1" applyFill="1" applyBorder="1" applyAlignment="1">
      <alignment horizontal="center"/>
    </xf>
    <xf numFmtId="0" fontId="21" fillId="12" borderId="51" xfId="0" applyFont="1" applyFill="1" applyBorder="1" applyAlignment="1">
      <alignment horizontal="center"/>
    </xf>
    <xf numFmtId="0" fontId="21" fillId="12" borderId="45" xfId="0" applyFont="1" applyFill="1" applyBorder="1" applyAlignment="1">
      <alignment horizontal="center"/>
    </xf>
    <xf numFmtId="0" fontId="5" fillId="2" borderId="40" xfId="0" applyFont="1" applyFill="1" applyBorder="1" applyAlignment="1">
      <alignment horizontal="center" vertical="center"/>
    </xf>
    <xf numFmtId="0" fontId="6" fillId="3" borderId="17" xfId="0" applyFont="1" applyFill="1" applyBorder="1" applyAlignment="1">
      <alignment horizontal="center" vertical="center" wrapText="1"/>
    </xf>
    <xf numFmtId="0" fontId="7" fillId="4" borderId="17" xfId="0" applyFont="1" applyFill="1" applyBorder="1" applyAlignment="1">
      <alignment horizontal="center" wrapText="1"/>
    </xf>
    <xf numFmtId="0" fontId="7" fillId="4" borderId="13" xfId="0" applyFont="1" applyFill="1" applyBorder="1" applyAlignment="1">
      <alignment horizontal="center" wrapText="1"/>
    </xf>
    <xf numFmtId="0" fontId="0" fillId="0" borderId="52" xfId="0" applyBorder="1" applyAlignment="1">
      <alignment horizontal="center" vertical="center" wrapText="1"/>
    </xf>
    <xf numFmtId="0" fontId="0" fillId="0" borderId="61" xfId="0" applyBorder="1" applyAlignment="1">
      <alignment horizontal="center" vertical="center" wrapText="1"/>
    </xf>
    <xf numFmtId="0" fontId="21" fillId="12" borderId="37" xfId="0" applyFont="1" applyFill="1" applyBorder="1" applyAlignment="1">
      <alignment horizontal="center"/>
    </xf>
    <xf numFmtId="0" fontId="21" fillId="12" borderId="59" xfId="0" applyFont="1" applyFill="1" applyBorder="1" applyAlignment="1">
      <alignment horizontal="center"/>
    </xf>
    <xf numFmtId="0" fontId="21" fillId="12" borderId="38" xfId="0" applyFont="1" applyFill="1" applyBorder="1" applyAlignment="1">
      <alignment horizontal="center"/>
    </xf>
    <xf numFmtId="0" fontId="14" fillId="7" borderId="1" xfId="0" applyFont="1" applyFill="1" applyBorder="1" applyAlignment="1">
      <alignment horizontal="center"/>
    </xf>
    <xf numFmtId="0" fontId="13" fillId="9" borderId="20" xfId="0" applyFont="1" applyFill="1" applyBorder="1" applyAlignment="1">
      <alignment horizontal="left" wrapText="1"/>
    </xf>
    <xf numFmtId="0" fontId="13" fillId="9" borderId="56" xfId="0" applyFont="1" applyFill="1" applyBorder="1" applyAlignment="1">
      <alignment horizontal="left" wrapText="1"/>
    </xf>
    <xf numFmtId="0" fontId="13" fillId="9" borderId="21" xfId="0" applyFont="1" applyFill="1" applyBorder="1" applyAlignment="1">
      <alignment horizontal="left" wrapText="1"/>
    </xf>
    <xf numFmtId="0" fontId="7" fillId="4" borderId="40" xfId="0" applyFont="1" applyFill="1" applyBorder="1" applyAlignment="1">
      <alignment horizontal="left" wrapText="1"/>
    </xf>
    <xf numFmtId="0" fontId="0" fillId="0" borderId="6" xfId="0" applyBorder="1" applyAlignment="1">
      <alignment horizontal="center" vertical="center" wrapText="1"/>
    </xf>
    <xf numFmtId="0" fontId="2" fillId="8" borderId="4"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33" xfId="0" applyFont="1" applyFill="1" applyBorder="1" applyAlignment="1">
      <alignment horizontal="center" vertical="center"/>
    </xf>
    <xf numFmtId="0" fontId="19" fillId="12" borderId="35" xfId="0" applyFont="1" applyFill="1" applyBorder="1" applyAlignment="1">
      <alignment horizontal="center"/>
    </xf>
    <xf numFmtId="0" fontId="19" fillId="12" borderId="57" xfId="0" applyFont="1" applyFill="1" applyBorder="1" applyAlignment="1">
      <alignment horizontal="center"/>
    </xf>
    <xf numFmtId="0" fontId="19" fillId="12" borderId="36" xfId="0" applyFont="1" applyFill="1" applyBorder="1" applyAlignment="1">
      <alignment horizontal="center"/>
    </xf>
    <xf numFmtId="0" fontId="0" fillId="9" borderId="65" xfId="0" applyFill="1" applyBorder="1" applyAlignment="1">
      <alignment horizontal="left" wrapText="1"/>
    </xf>
    <xf numFmtId="0" fontId="0" fillId="8" borderId="35" xfId="0" applyFill="1" applyBorder="1" applyAlignment="1">
      <alignment horizontal="left" wrapText="1"/>
    </xf>
    <xf numFmtId="0" fontId="0" fillId="8" borderId="57" xfId="0" applyFill="1" applyBorder="1" applyAlignment="1">
      <alignment horizontal="left" wrapText="1"/>
    </xf>
    <xf numFmtId="0" fontId="0" fillId="8" borderId="66" xfId="0" applyFill="1" applyBorder="1" applyAlignment="1">
      <alignment horizontal="left" wrapText="1"/>
    </xf>
    <xf numFmtId="0" fontId="20" fillId="13" borderId="20" xfId="0" applyFont="1" applyFill="1" applyBorder="1" applyAlignment="1">
      <alignment horizontal="center" vertical="center"/>
    </xf>
    <xf numFmtId="0" fontId="20" fillId="13" borderId="56" xfId="0" applyFont="1" applyFill="1" applyBorder="1" applyAlignment="1">
      <alignment horizontal="center" vertical="center"/>
    </xf>
    <xf numFmtId="0" fontId="20" fillId="13" borderId="21" xfId="0" applyFont="1" applyFill="1" applyBorder="1" applyAlignment="1">
      <alignment horizontal="center" vertical="center"/>
    </xf>
    <xf numFmtId="165" fontId="0" fillId="10" borderId="48" xfId="0" applyNumberFormat="1" applyFill="1" applyBorder="1" applyAlignment="1">
      <alignment horizontal="center" vertical="center"/>
    </xf>
    <xf numFmtId="165" fontId="0" fillId="10" borderId="49" xfId="0" applyNumberFormat="1" applyFill="1" applyBorder="1" applyAlignment="1">
      <alignment horizontal="center" vertical="center"/>
    </xf>
    <xf numFmtId="165" fontId="0" fillId="10" borderId="34" xfId="0" applyNumberFormat="1" applyFill="1" applyBorder="1" applyAlignment="1">
      <alignment horizontal="center" vertical="center"/>
    </xf>
    <xf numFmtId="0" fontId="3" fillId="0" borderId="46" xfId="0" applyFont="1" applyBorder="1" applyAlignment="1">
      <alignment horizontal="left" vertical="center"/>
    </xf>
    <xf numFmtId="0" fontId="3" fillId="0" borderId="36" xfId="0" applyFont="1" applyBorder="1" applyAlignment="1">
      <alignment horizontal="left" vertical="center"/>
    </xf>
    <xf numFmtId="0" fontId="0" fillId="0" borderId="43" xfId="0" applyBorder="1" applyAlignment="1">
      <alignment horizontal="left" vertical="center"/>
    </xf>
    <xf numFmtId="0" fontId="0" fillId="0" borderId="18" xfId="0" applyBorder="1" applyAlignment="1">
      <alignment horizontal="left" vertical="center"/>
    </xf>
    <xf numFmtId="0" fontId="4" fillId="0" borderId="47" xfId="0" applyFont="1" applyBorder="1" applyAlignment="1">
      <alignment horizontal="left" vertical="center"/>
    </xf>
    <xf numFmtId="0" fontId="4" fillId="0" borderId="21" xfId="0" applyFont="1" applyBorder="1" applyAlignment="1">
      <alignment horizontal="left" vertical="center"/>
    </xf>
    <xf numFmtId="0" fontId="13" fillId="0" borderId="1" xfId="0" applyFont="1" applyBorder="1" applyAlignment="1">
      <alignment horizontal="center" vertical="center" wrapText="1"/>
    </xf>
    <xf numFmtId="0" fontId="0" fillId="0" borderId="1" xfId="0" applyBorder="1" applyAlignment="1">
      <alignment horizontal="center"/>
    </xf>
    <xf numFmtId="0" fontId="2" fillId="0" borderId="0" xfId="0" applyFont="1" applyAlignment="1">
      <alignment horizontal="right" vertical="center"/>
    </xf>
  </cellXfs>
  <cellStyles count="2">
    <cellStyle name="Comma 2" xfId="1" xr:uid="{EAF4C2D0-5CD2-4A0E-90CC-93CC5A4F7F2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482BE79D-344F-4263-AFCD-BCA92B4A340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311400" cy="6368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57825C6E-AF0F-49A8-83C0-620A99F9626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433748" cy="6295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CEC93AEE-DDB8-468C-A0D4-0D4C9DF5BFB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424677" cy="6368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CFB19D94-7A4C-4825-AE89-6FC285B8043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336800" cy="6368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714E49A0-FA34-4707-81E0-CA4F7DD58C5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400300" cy="6368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BFD298D5-D13A-43DD-8B1E-26134FFD68A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336800" cy="6368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0</xdr:row>
      <xdr:rowOff>165100</xdr:rowOff>
    </xdr:from>
    <xdr:to>
      <xdr:col>2</xdr:col>
      <xdr:colOff>24377</xdr:colOff>
      <xdr:row>4</xdr:row>
      <xdr:rowOff>0</xdr:rowOff>
    </xdr:to>
    <xdr:pic>
      <xdr:nvPicPr>
        <xdr:cNvPr id="2" name="Graphic 1">
          <a:extLst>
            <a:ext uri="{FF2B5EF4-FFF2-40B4-BE49-F238E27FC236}">
              <a16:creationId xmlns:a16="http://schemas.microsoft.com/office/drawing/2014/main" id="{DC8ED781-C6AE-4C1E-82D7-016959499C9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2983477" cy="692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54C46-8358-4264-8345-A78D00022B91}">
  <dimension ref="A1:H44"/>
  <sheetViews>
    <sheetView tabSelected="1" topLeftCell="A29" zoomScale="70" zoomScaleNormal="70" workbookViewId="0">
      <selection activeCell="J39" sqref="J39"/>
    </sheetView>
  </sheetViews>
  <sheetFormatPr defaultRowHeight="14.5" x14ac:dyDescent="0.35"/>
  <cols>
    <col min="1" max="1" width="3.81640625" style="40" bestFit="1" customWidth="1"/>
    <col min="2" max="2" width="29.453125" style="40" customWidth="1"/>
    <col min="3" max="3" width="0.1796875" style="40" hidden="1" customWidth="1"/>
    <col min="4" max="4" width="89.81640625" style="40" customWidth="1"/>
    <col min="5" max="5" width="10.08984375" style="37" bestFit="1" customWidth="1"/>
    <col min="6" max="6" width="8.36328125" style="38" bestFit="1" customWidth="1"/>
    <col min="7" max="7" width="9.1796875" customWidth="1"/>
    <col min="8" max="8" width="13.1796875" style="41" bestFit="1" customWidth="1"/>
    <col min="9" max="9" width="10.54296875" bestFit="1" customWidth="1"/>
    <col min="10" max="10" width="39.26953125" customWidth="1"/>
  </cols>
  <sheetData>
    <row r="1" spans="1:8" ht="23.5" x14ac:dyDescent="0.35">
      <c r="A1" s="146"/>
      <c r="B1" s="147"/>
      <c r="C1" s="152" t="s">
        <v>0</v>
      </c>
      <c r="D1" s="153"/>
      <c r="E1" s="153"/>
      <c r="F1" s="153"/>
      <c r="G1" s="153"/>
      <c r="H1" s="154"/>
    </row>
    <row r="2" spans="1:8" x14ac:dyDescent="0.35">
      <c r="A2" s="148"/>
      <c r="B2" s="149"/>
      <c r="C2" s="155" t="s">
        <v>1</v>
      </c>
      <c r="D2" s="156"/>
      <c r="E2" s="156"/>
      <c r="F2" s="156"/>
      <c r="G2" s="156"/>
      <c r="H2" s="157"/>
    </row>
    <row r="3" spans="1:8" x14ac:dyDescent="0.35">
      <c r="A3" s="148"/>
      <c r="B3" s="149"/>
      <c r="C3" s="155" t="s">
        <v>2</v>
      </c>
      <c r="D3" s="156"/>
      <c r="E3" s="156"/>
      <c r="F3" s="156"/>
      <c r="G3" s="156"/>
      <c r="H3" s="157"/>
    </row>
    <row r="4" spans="1:8" x14ac:dyDescent="0.35">
      <c r="A4" s="148"/>
      <c r="B4" s="149"/>
      <c r="C4" s="158" t="s">
        <v>3</v>
      </c>
      <c r="D4" s="159"/>
      <c r="E4" s="159"/>
      <c r="F4" s="159"/>
      <c r="G4" s="159"/>
      <c r="H4" s="160"/>
    </row>
    <row r="5" spans="1:8" x14ac:dyDescent="0.35">
      <c r="A5" s="148"/>
      <c r="B5" s="149"/>
      <c r="C5" s="161" t="s">
        <v>130</v>
      </c>
      <c r="D5" s="162"/>
      <c r="E5" s="162"/>
      <c r="F5" s="162"/>
      <c r="G5" s="162"/>
      <c r="H5" s="163"/>
    </row>
    <row r="6" spans="1:8" ht="15" thickBot="1" x14ac:dyDescent="0.4">
      <c r="A6" s="150"/>
      <c r="B6" s="151"/>
      <c r="C6" s="164" t="s">
        <v>5</v>
      </c>
      <c r="D6" s="165"/>
      <c r="E6" s="165"/>
      <c r="F6" s="165"/>
      <c r="G6" s="165"/>
      <c r="H6" s="166"/>
    </row>
    <row r="7" spans="1:8" ht="21.5" thickBot="1" x14ac:dyDescent="0.4">
      <c r="A7" s="167" t="s">
        <v>6</v>
      </c>
      <c r="B7" s="168"/>
      <c r="C7" s="168"/>
      <c r="D7" s="168"/>
      <c r="E7" s="168"/>
      <c r="F7" s="168"/>
      <c r="G7" s="168"/>
      <c r="H7" s="169"/>
    </row>
    <row r="8" spans="1:8" s="7" customFormat="1" ht="54" customHeight="1" thickBot="1" x14ac:dyDescent="0.4">
      <c r="A8" s="1" t="s">
        <v>7</v>
      </c>
      <c r="B8" s="2" t="s">
        <v>8</v>
      </c>
      <c r="C8" s="2" t="s">
        <v>35</v>
      </c>
      <c r="D8" s="2" t="s">
        <v>9</v>
      </c>
      <c r="E8" s="3" t="s">
        <v>10</v>
      </c>
      <c r="F8" s="4" t="s">
        <v>11</v>
      </c>
      <c r="G8" s="5" t="s">
        <v>12</v>
      </c>
      <c r="H8" s="111" t="s">
        <v>13</v>
      </c>
    </row>
    <row r="9" spans="1:8" s="9" customFormat="1" ht="29.5" customHeight="1" thickBot="1" x14ac:dyDescent="0.4">
      <c r="A9" s="8">
        <v>1</v>
      </c>
      <c r="B9" s="170" t="s">
        <v>14</v>
      </c>
      <c r="C9" s="171"/>
      <c r="D9" s="171"/>
      <c r="E9" s="171"/>
      <c r="F9" s="171"/>
      <c r="G9" s="171"/>
      <c r="H9" s="172"/>
    </row>
    <row r="10" spans="1:8" s="14" customFormat="1" ht="130.5" x14ac:dyDescent="0.35">
      <c r="A10" s="10" t="s">
        <v>15</v>
      </c>
      <c r="B10" s="173" t="s">
        <v>92</v>
      </c>
      <c r="C10" s="174"/>
      <c r="D10" s="79" t="s">
        <v>91</v>
      </c>
      <c r="E10" s="11" t="s">
        <v>104</v>
      </c>
      <c r="F10" s="12">
        <v>5000</v>
      </c>
      <c r="G10" s="16"/>
      <c r="H10" s="13">
        <f t="shared" ref="H10:H16" si="0">G10*F10</f>
        <v>0</v>
      </c>
    </row>
    <row r="11" spans="1:8" s="14" customFormat="1" ht="72.5" x14ac:dyDescent="0.35">
      <c r="A11" s="10" t="s">
        <v>17</v>
      </c>
      <c r="B11" s="144" t="s">
        <v>80</v>
      </c>
      <c r="C11" s="145"/>
      <c r="D11" s="15" t="s">
        <v>81</v>
      </c>
      <c r="E11" s="11" t="s">
        <v>104</v>
      </c>
      <c r="F11" s="12">
        <f>(12+7.85+5+11.5+6.6)*15*2-(96*1.5*1.5)+(5.5*2.5*3)*2</f>
        <v>1155</v>
      </c>
      <c r="G11" s="16"/>
      <c r="H11" s="13">
        <f t="shared" si="0"/>
        <v>0</v>
      </c>
    </row>
    <row r="12" spans="1:8" s="14" customFormat="1" ht="58" x14ac:dyDescent="0.35">
      <c r="A12" s="10" t="s">
        <v>18</v>
      </c>
      <c r="B12" s="109" t="s">
        <v>131</v>
      </c>
      <c r="C12" s="110"/>
      <c r="D12" s="15" t="s">
        <v>132</v>
      </c>
      <c r="E12" s="11" t="s">
        <v>104</v>
      </c>
      <c r="F12" s="12">
        <v>11</v>
      </c>
      <c r="G12" s="16"/>
      <c r="H12" s="13">
        <f t="shared" si="0"/>
        <v>0</v>
      </c>
    </row>
    <row r="13" spans="1:8" s="14" customFormat="1" ht="58" x14ac:dyDescent="0.35">
      <c r="A13" s="10" t="s">
        <v>97</v>
      </c>
      <c r="B13" s="144" t="s">
        <v>20</v>
      </c>
      <c r="C13" s="145"/>
      <c r="D13" s="15" t="s">
        <v>21</v>
      </c>
      <c r="E13" s="11" t="s">
        <v>104</v>
      </c>
      <c r="F13" s="12">
        <f>(7.5*6.85)+(7.5*6.85)+(6*4.65)</f>
        <v>130.65</v>
      </c>
      <c r="G13" s="16"/>
      <c r="H13" s="13">
        <f t="shared" si="0"/>
        <v>0</v>
      </c>
    </row>
    <row r="14" spans="1:8" s="14" customFormat="1" ht="87" x14ac:dyDescent="0.35">
      <c r="A14" s="10" t="s">
        <v>19</v>
      </c>
      <c r="B14" s="144" t="s">
        <v>143</v>
      </c>
      <c r="C14" s="145"/>
      <c r="D14" s="112" t="s">
        <v>144</v>
      </c>
      <c r="E14" s="118" t="s">
        <v>104</v>
      </c>
      <c r="F14" s="12">
        <f>6*4.65</f>
        <v>27.900000000000002</v>
      </c>
      <c r="G14" s="16"/>
      <c r="H14" s="128">
        <f t="shared" si="0"/>
        <v>0</v>
      </c>
    </row>
    <row r="15" spans="1:8" s="14" customFormat="1" ht="160" customHeight="1" x14ac:dyDescent="0.35">
      <c r="A15" s="10" t="s">
        <v>22</v>
      </c>
      <c r="B15" s="176" t="s">
        <v>107</v>
      </c>
      <c r="C15" s="177"/>
      <c r="D15" s="129" t="s">
        <v>145</v>
      </c>
      <c r="E15" s="118" t="s">
        <v>104</v>
      </c>
      <c r="F15" s="12">
        <f>(0.6*0.3*17)</f>
        <v>3.06</v>
      </c>
      <c r="G15" s="42"/>
      <c r="H15" s="128">
        <f t="shared" si="0"/>
        <v>0</v>
      </c>
    </row>
    <row r="16" spans="1:8" s="14" customFormat="1" ht="203.5" thickBot="1" x14ac:dyDescent="0.4">
      <c r="A16" s="10" t="s">
        <v>24</v>
      </c>
      <c r="B16" s="178" t="s">
        <v>28</v>
      </c>
      <c r="C16" s="179"/>
      <c r="D16" s="113" t="s">
        <v>146</v>
      </c>
      <c r="E16" s="114" t="s">
        <v>104</v>
      </c>
      <c r="F16" s="115">
        <f>(2.3+2.3+1.62+2.5+3.2)*0.3*2+(0.25*1*1)+(0.4*5*1)</f>
        <v>9.4019999999999975</v>
      </c>
      <c r="G16" s="43"/>
      <c r="H16" s="116">
        <f t="shared" si="0"/>
        <v>0</v>
      </c>
    </row>
    <row r="17" spans="1:8" s="9" customFormat="1" ht="33.5" customHeight="1" thickBot="1" x14ac:dyDescent="0.4">
      <c r="A17" s="8">
        <v>2</v>
      </c>
      <c r="B17" s="180" t="s">
        <v>29</v>
      </c>
      <c r="C17" s="181"/>
      <c r="D17" s="181"/>
      <c r="E17" s="181"/>
      <c r="F17" s="181"/>
      <c r="G17" s="181"/>
      <c r="H17" s="182"/>
    </row>
    <row r="18" spans="1:8" s="14" customFormat="1" ht="72.5" x14ac:dyDescent="0.35">
      <c r="A18" s="10" t="s">
        <v>30</v>
      </c>
      <c r="B18" s="173" t="s">
        <v>105</v>
      </c>
      <c r="C18" s="174"/>
      <c r="D18" s="25" t="s">
        <v>147</v>
      </c>
      <c r="E18" s="26" t="s">
        <v>32</v>
      </c>
      <c r="F18" s="12">
        <f>(0.37*0.97)+(0.25*0.25)+(0.9*0.3)</f>
        <v>0.69140000000000001</v>
      </c>
      <c r="G18" s="16"/>
      <c r="H18" s="13">
        <f t="shared" ref="H18:H22" si="1">G18*F18</f>
        <v>0</v>
      </c>
    </row>
    <row r="19" spans="1:8" s="14" customFormat="1" ht="29" x14ac:dyDescent="0.35">
      <c r="A19" s="10" t="s">
        <v>31</v>
      </c>
      <c r="B19" s="102" t="s">
        <v>112</v>
      </c>
      <c r="C19" s="103"/>
      <c r="D19" s="25" t="s">
        <v>113</v>
      </c>
      <c r="E19" s="26" t="s">
        <v>108</v>
      </c>
      <c r="F19" s="12">
        <v>9</v>
      </c>
      <c r="G19" s="16"/>
      <c r="H19" s="13">
        <f t="shared" si="1"/>
        <v>0</v>
      </c>
    </row>
    <row r="20" spans="1:8" s="14" customFormat="1" ht="72.5" x14ac:dyDescent="0.35">
      <c r="A20" s="10" t="s">
        <v>33</v>
      </c>
      <c r="B20" s="183" t="s">
        <v>114</v>
      </c>
      <c r="C20" s="183"/>
      <c r="D20" s="97" t="s">
        <v>94</v>
      </c>
      <c r="E20" s="98" t="s">
        <v>111</v>
      </c>
      <c r="F20" s="12">
        <v>3</v>
      </c>
      <c r="G20" s="16"/>
      <c r="H20" s="13">
        <f t="shared" si="1"/>
        <v>0</v>
      </c>
    </row>
    <row r="21" spans="1:8" s="14" customFormat="1" ht="72.5" x14ac:dyDescent="0.35">
      <c r="A21" s="10"/>
      <c r="B21" s="183" t="s">
        <v>148</v>
      </c>
      <c r="C21" s="183"/>
      <c r="D21" s="97" t="s">
        <v>149</v>
      </c>
      <c r="E21" s="98" t="s">
        <v>111</v>
      </c>
      <c r="F21" s="12">
        <v>1</v>
      </c>
      <c r="G21" s="16"/>
      <c r="H21" s="13">
        <f t="shared" si="1"/>
        <v>0</v>
      </c>
    </row>
    <row r="22" spans="1:8" s="14" customFormat="1" ht="44" thickBot="1" x14ac:dyDescent="0.4">
      <c r="A22" s="10" t="s">
        <v>150</v>
      </c>
      <c r="B22" s="184" t="s">
        <v>95</v>
      </c>
      <c r="C22" s="184"/>
      <c r="D22" s="24" t="s">
        <v>96</v>
      </c>
      <c r="E22" s="98" t="s">
        <v>111</v>
      </c>
      <c r="F22" s="12">
        <v>5</v>
      </c>
      <c r="G22" s="16"/>
      <c r="H22" s="13">
        <f t="shared" si="1"/>
        <v>0</v>
      </c>
    </row>
    <row r="23" spans="1:8" s="9" customFormat="1" ht="30.5" customHeight="1" thickBot="1" x14ac:dyDescent="0.4">
      <c r="A23" s="8">
        <v>3</v>
      </c>
      <c r="B23" s="170" t="s">
        <v>43</v>
      </c>
      <c r="C23" s="171"/>
      <c r="D23" s="171"/>
      <c r="E23" s="171"/>
      <c r="F23" s="171"/>
      <c r="G23" s="171"/>
      <c r="H23" s="175"/>
    </row>
    <row r="24" spans="1:8" ht="31" customHeight="1" thickBot="1" x14ac:dyDescent="0.4">
      <c r="A24" s="31">
        <v>3.1</v>
      </c>
      <c r="B24" s="144" t="s">
        <v>83</v>
      </c>
      <c r="C24" s="145"/>
      <c r="D24" s="24" t="s">
        <v>84</v>
      </c>
      <c r="E24" s="32" t="s">
        <v>34</v>
      </c>
      <c r="F24" s="12">
        <v>2</v>
      </c>
      <c r="G24" s="16"/>
      <c r="H24" s="13">
        <f t="shared" ref="H24" si="2">G24*F24</f>
        <v>0</v>
      </c>
    </row>
    <row r="25" spans="1:8" s="9" customFormat="1" ht="30" customHeight="1" thickBot="1" x14ac:dyDescent="0.4">
      <c r="A25" s="8">
        <v>4</v>
      </c>
      <c r="B25" s="170" t="s">
        <v>37</v>
      </c>
      <c r="C25" s="171"/>
      <c r="D25" s="171"/>
      <c r="E25" s="171"/>
      <c r="F25" s="171"/>
      <c r="G25" s="171"/>
      <c r="H25" s="171"/>
    </row>
    <row r="26" spans="1:8" ht="102" thickBot="1" x14ac:dyDescent="0.4">
      <c r="A26" s="31">
        <v>4.0999999999999996</v>
      </c>
      <c r="B26" s="173" t="s">
        <v>86</v>
      </c>
      <c r="C26" s="174"/>
      <c r="D26" s="44" t="s">
        <v>87</v>
      </c>
      <c r="E26" s="11" t="s">
        <v>104</v>
      </c>
      <c r="F26" s="45">
        <f>(11*0.3+5*0.3)+2.5</f>
        <v>7.3</v>
      </c>
      <c r="G26" s="46"/>
      <c r="H26" s="46">
        <f t="shared" ref="H26" si="3">G26*F26</f>
        <v>0</v>
      </c>
    </row>
    <row r="27" spans="1:8" s="9" customFormat="1" ht="30" customHeight="1" thickBot="1" x14ac:dyDescent="0.4">
      <c r="A27" s="8">
        <v>5</v>
      </c>
      <c r="B27" s="170" t="s">
        <v>133</v>
      </c>
      <c r="C27" s="171"/>
      <c r="D27" s="171"/>
      <c r="E27" s="171"/>
      <c r="F27" s="171"/>
      <c r="G27" s="171"/>
      <c r="H27" s="175"/>
    </row>
    <row r="28" spans="1:8" ht="116.5" thickBot="1" x14ac:dyDescent="0.4">
      <c r="A28" s="31">
        <v>5.0999999999999996</v>
      </c>
      <c r="B28" s="185" t="s">
        <v>38</v>
      </c>
      <c r="C28" s="186"/>
      <c r="D28" s="24" t="s">
        <v>120</v>
      </c>
      <c r="E28" s="47" t="s">
        <v>108</v>
      </c>
      <c r="F28" s="12">
        <v>4</v>
      </c>
      <c r="G28" s="16"/>
      <c r="H28" s="13">
        <f t="shared" ref="H28:H30" si="4">G28*F28</f>
        <v>0</v>
      </c>
    </row>
    <row r="29" spans="1:8" ht="131" thickBot="1" x14ac:dyDescent="0.4">
      <c r="A29" s="31">
        <v>5.2</v>
      </c>
      <c r="B29" s="178" t="s">
        <v>85</v>
      </c>
      <c r="C29" s="179"/>
      <c r="D29" s="24" t="s">
        <v>118</v>
      </c>
      <c r="E29" s="47" t="s">
        <v>108</v>
      </c>
      <c r="F29" s="12">
        <v>1</v>
      </c>
      <c r="G29" s="16"/>
      <c r="H29" s="13">
        <f t="shared" si="4"/>
        <v>0</v>
      </c>
    </row>
    <row r="30" spans="1:8" ht="131" thickBot="1" x14ac:dyDescent="0.4">
      <c r="A30" s="117">
        <v>5.3</v>
      </c>
      <c r="B30" s="178" t="s">
        <v>134</v>
      </c>
      <c r="C30" s="179"/>
      <c r="D30" s="24" t="s">
        <v>118</v>
      </c>
      <c r="E30" s="47" t="s">
        <v>108</v>
      </c>
      <c r="F30" s="30">
        <v>1</v>
      </c>
      <c r="G30" s="60"/>
      <c r="H30" s="13">
        <f t="shared" si="4"/>
        <v>0</v>
      </c>
    </row>
    <row r="31" spans="1:8" s="36" customFormat="1" ht="23.25" customHeight="1" x14ac:dyDescent="0.35">
      <c r="A31" s="188" t="s">
        <v>140</v>
      </c>
      <c r="B31" s="189"/>
      <c r="C31" s="189"/>
      <c r="D31" s="189"/>
      <c r="E31" s="189"/>
      <c r="F31" s="189"/>
      <c r="G31" s="190"/>
      <c r="H31" s="127">
        <f>SUM(H10:H30)</f>
        <v>0</v>
      </c>
    </row>
    <row r="32" spans="1:8" s="36" customFormat="1" ht="15.5" x14ac:dyDescent="0.35">
      <c r="A32" s="191" t="s">
        <v>137</v>
      </c>
      <c r="B32" s="192"/>
      <c r="C32" s="192"/>
      <c r="D32" s="192"/>
      <c r="E32" s="192"/>
      <c r="F32" s="192"/>
      <c r="G32" s="193"/>
      <c r="H32" s="122">
        <f>H31*0.18</f>
        <v>0</v>
      </c>
    </row>
    <row r="33" spans="1:8" ht="18.5" x14ac:dyDescent="0.45">
      <c r="A33" s="194" t="s">
        <v>138</v>
      </c>
      <c r="B33" s="195"/>
      <c r="C33" s="195"/>
      <c r="D33" s="195"/>
      <c r="E33" s="195"/>
      <c r="F33" s="195"/>
      <c r="G33" s="196"/>
      <c r="H33" s="119">
        <f>SUM(H31:H32)</f>
        <v>0</v>
      </c>
    </row>
    <row r="34" spans="1:8" s="36" customFormat="1" ht="101.5" x14ac:dyDescent="0.35">
      <c r="A34" s="106"/>
      <c r="B34" s="187" t="s">
        <v>128</v>
      </c>
      <c r="C34" s="187"/>
      <c r="D34" s="130" t="s">
        <v>151</v>
      </c>
      <c r="E34" s="131"/>
      <c r="F34" s="132"/>
      <c r="G34" s="106"/>
      <c r="H34" s="133"/>
    </row>
    <row r="35" spans="1:8" ht="102" thickBot="1" x14ac:dyDescent="0.4">
      <c r="A35" s="54"/>
      <c r="B35" s="107" t="s">
        <v>129</v>
      </c>
      <c r="C35" s="55"/>
      <c r="D35" s="126" t="s">
        <v>152</v>
      </c>
      <c r="E35" s="134"/>
      <c r="F35" s="135"/>
      <c r="G35" s="136"/>
      <c r="H35" s="137"/>
    </row>
    <row r="37" spans="1:8" ht="40" customHeight="1" x14ac:dyDescent="0.35">
      <c r="D37" s="277" t="s">
        <v>153</v>
      </c>
      <c r="E37" s="275"/>
      <c r="F37" s="275"/>
      <c r="G37" s="275"/>
      <c r="H37" s="275"/>
    </row>
    <row r="38" spans="1:8" ht="40" customHeight="1" x14ac:dyDescent="0.35">
      <c r="D38" s="277" t="s">
        <v>154</v>
      </c>
      <c r="E38" s="276"/>
      <c r="F38" s="276"/>
      <c r="G38" s="276"/>
      <c r="H38" s="276"/>
    </row>
    <row r="39" spans="1:8" ht="40" customHeight="1" x14ac:dyDescent="0.35">
      <c r="D39" s="277" t="s">
        <v>155</v>
      </c>
      <c r="E39" s="276"/>
      <c r="F39" s="276"/>
      <c r="G39" s="276"/>
      <c r="H39" s="276"/>
    </row>
    <row r="40" spans="1:8" x14ac:dyDescent="0.35">
      <c r="E40" s="276"/>
      <c r="F40" s="276"/>
      <c r="G40" s="276"/>
      <c r="H40" s="276"/>
    </row>
    <row r="41" spans="1:8" x14ac:dyDescent="0.35">
      <c r="E41" s="276"/>
      <c r="F41" s="276"/>
      <c r="G41" s="276"/>
      <c r="H41" s="276"/>
    </row>
    <row r="42" spans="1:8" x14ac:dyDescent="0.35">
      <c r="E42" s="276"/>
      <c r="F42" s="276"/>
      <c r="G42" s="276"/>
      <c r="H42" s="276"/>
    </row>
    <row r="43" spans="1:8" x14ac:dyDescent="0.35">
      <c r="E43" s="276"/>
      <c r="F43" s="276"/>
      <c r="G43" s="276"/>
      <c r="H43" s="276"/>
    </row>
    <row r="44" spans="1:8" x14ac:dyDescent="0.35">
      <c r="E44" s="276"/>
      <c r="F44" s="276"/>
      <c r="G44" s="276"/>
      <c r="H44" s="276"/>
    </row>
  </sheetData>
  <mergeCells count="35">
    <mergeCell ref="E38:H38"/>
    <mergeCell ref="E39:H44"/>
    <mergeCell ref="B28:C28"/>
    <mergeCell ref="B29:C29"/>
    <mergeCell ref="B30:C30"/>
    <mergeCell ref="B34:C34"/>
    <mergeCell ref="E37:H37"/>
    <mergeCell ref="A31:G31"/>
    <mergeCell ref="A32:G32"/>
    <mergeCell ref="A33:G33"/>
    <mergeCell ref="B27:H27"/>
    <mergeCell ref="B15:C15"/>
    <mergeCell ref="B16:C16"/>
    <mergeCell ref="B17:H17"/>
    <mergeCell ref="B18:C18"/>
    <mergeCell ref="B20:C20"/>
    <mergeCell ref="B21:C21"/>
    <mergeCell ref="B22:C22"/>
    <mergeCell ref="B23:H23"/>
    <mergeCell ref="B24:C24"/>
    <mergeCell ref="B25:H25"/>
    <mergeCell ref="B26:C26"/>
    <mergeCell ref="B14:C14"/>
    <mergeCell ref="A1:B6"/>
    <mergeCell ref="C1:H1"/>
    <mergeCell ref="C2:H2"/>
    <mergeCell ref="C3:H3"/>
    <mergeCell ref="C4:H4"/>
    <mergeCell ref="C5:H5"/>
    <mergeCell ref="C6:H6"/>
    <mergeCell ref="A7:H7"/>
    <mergeCell ref="B9:H9"/>
    <mergeCell ref="B10:C10"/>
    <mergeCell ref="B11:C11"/>
    <mergeCell ref="B13:C13"/>
  </mergeCells>
  <pageMargins left="0.70866141732283461" right="0.70866141732283461" top="0.74803149606299213" bottom="0.74803149606299213" header="0.31496062992125984" footer="0.31496062992125984"/>
  <pageSetup paperSize="9" fitToHeight="0" orientation="landscape" r:id="rId1"/>
  <headerFooter>
    <oddFooter>&amp;LPrepared by:&amp;CChecked by:&amp;RApproved by: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895-4BC3-4D16-937A-3A4F413A127A}">
  <dimension ref="A1:H40"/>
  <sheetViews>
    <sheetView topLeftCell="A24" zoomScale="70" zoomScaleNormal="70" workbookViewId="0">
      <selection activeCell="J34" sqref="J34"/>
    </sheetView>
  </sheetViews>
  <sheetFormatPr defaultRowHeight="14.5" x14ac:dyDescent="0.35"/>
  <cols>
    <col min="1" max="1" width="5.1796875" style="40" customWidth="1"/>
    <col min="2" max="2" width="29.453125" style="40" customWidth="1"/>
    <col min="3" max="3" width="11.1796875" style="40" bestFit="1" customWidth="1"/>
    <col min="4" max="4" width="89.81640625" style="40" customWidth="1"/>
    <col min="5" max="5" width="10.08984375" style="37" bestFit="1" customWidth="1"/>
    <col min="6" max="6" width="8" style="38" bestFit="1" customWidth="1"/>
    <col min="7" max="7" width="9.1796875" customWidth="1"/>
    <col min="8" max="8" width="13.1796875" style="41" bestFit="1" customWidth="1"/>
  </cols>
  <sheetData>
    <row r="1" spans="1:8" ht="23.5" x14ac:dyDescent="0.35">
      <c r="A1" s="197"/>
      <c r="B1" s="198"/>
      <c r="C1" s="152" t="s">
        <v>0</v>
      </c>
      <c r="D1" s="153"/>
      <c r="E1" s="153"/>
      <c r="F1" s="153"/>
      <c r="G1" s="153"/>
      <c r="H1" s="153"/>
    </row>
    <row r="2" spans="1:8" x14ac:dyDescent="0.35">
      <c r="A2" s="197"/>
      <c r="B2" s="198"/>
      <c r="C2" s="155" t="s">
        <v>1</v>
      </c>
      <c r="D2" s="156"/>
      <c r="E2" s="156"/>
      <c r="F2" s="156"/>
      <c r="G2" s="156"/>
      <c r="H2" s="156"/>
    </row>
    <row r="3" spans="1:8" x14ac:dyDescent="0.35">
      <c r="A3" s="197"/>
      <c r="B3" s="198"/>
      <c r="C3" s="155" t="s">
        <v>2</v>
      </c>
      <c r="D3" s="156"/>
      <c r="E3" s="156"/>
      <c r="F3" s="156"/>
      <c r="G3" s="156"/>
      <c r="H3" s="156"/>
    </row>
    <row r="4" spans="1:8" x14ac:dyDescent="0.35">
      <c r="A4" s="197"/>
      <c r="B4" s="198"/>
      <c r="C4" s="158" t="s">
        <v>3</v>
      </c>
      <c r="D4" s="159"/>
      <c r="E4" s="159"/>
      <c r="F4" s="159"/>
      <c r="G4" s="159"/>
      <c r="H4" s="159"/>
    </row>
    <row r="5" spans="1:8" x14ac:dyDescent="0.35">
      <c r="A5" s="197"/>
      <c r="B5" s="198"/>
      <c r="C5" s="161" t="s">
        <v>4</v>
      </c>
      <c r="D5" s="162"/>
      <c r="E5" s="162"/>
      <c r="F5" s="162"/>
      <c r="G5" s="162"/>
      <c r="H5" s="162"/>
    </row>
    <row r="6" spans="1:8" ht="15" thickBot="1" x14ac:dyDescent="0.4">
      <c r="A6" s="199"/>
      <c r="B6" s="200"/>
      <c r="C6" s="164" t="s">
        <v>5</v>
      </c>
      <c r="D6" s="165"/>
      <c r="E6" s="165"/>
      <c r="F6" s="165"/>
      <c r="G6" s="165"/>
      <c r="H6" s="165"/>
    </row>
    <row r="7" spans="1:8" ht="21.5" thickBot="1" x14ac:dyDescent="0.4">
      <c r="A7" s="167" t="s">
        <v>6</v>
      </c>
      <c r="B7" s="168"/>
      <c r="C7" s="168"/>
      <c r="D7" s="168"/>
      <c r="E7" s="168"/>
      <c r="F7" s="168"/>
      <c r="G7" s="168"/>
      <c r="H7" s="168"/>
    </row>
    <row r="8" spans="1:8" s="7" customFormat="1" ht="54" customHeight="1" thickBot="1" x14ac:dyDescent="0.4">
      <c r="A8" s="1" t="s">
        <v>7</v>
      </c>
      <c r="B8" s="201" t="s">
        <v>8</v>
      </c>
      <c r="C8" s="202"/>
      <c r="D8" s="2" t="s">
        <v>9</v>
      </c>
      <c r="E8" s="3" t="s">
        <v>10</v>
      </c>
      <c r="F8" s="4" t="s">
        <v>11</v>
      </c>
      <c r="G8" s="5" t="s">
        <v>12</v>
      </c>
      <c r="H8" s="6" t="s">
        <v>13</v>
      </c>
    </row>
    <row r="9" spans="1:8" s="9" customFormat="1" ht="29.5" customHeight="1" thickBot="1" x14ac:dyDescent="0.4">
      <c r="A9" s="8">
        <v>1</v>
      </c>
      <c r="B9" s="170" t="s">
        <v>14</v>
      </c>
      <c r="C9" s="171"/>
      <c r="D9" s="171"/>
      <c r="E9" s="171"/>
      <c r="F9" s="171"/>
      <c r="G9" s="171"/>
      <c r="H9" s="175"/>
    </row>
    <row r="10" spans="1:8" s="14" customFormat="1" ht="130.5" x14ac:dyDescent="0.35">
      <c r="A10" s="57" t="s">
        <v>15</v>
      </c>
      <c r="B10" s="173" t="s">
        <v>92</v>
      </c>
      <c r="C10" s="174"/>
      <c r="D10" s="79" t="s">
        <v>91</v>
      </c>
      <c r="E10" s="11" t="s">
        <v>104</v>
      </c>
      <c r="F10" s="58">
        <v>1900</v>
      </c>
      <c r="G10" s="16"/>
      <c r="H10" s="80">
        <f t="shared" ref="H10:H16" si="0">G10*F10</f>
        <v>0</v>
      </c>
    </row>
    <row r="11" spans="1:8" s="14" customFormat="1" ht="73" customHeight="1" x14ac:dyDescent="0.35">
      <c r="A11" s="81" t="s">
        <v>17</v>
      </c>
      <c r="B11" s="144" t="s">
        <v>80</v>
      </c>
      <c r="C11" s="145"/>
      <c r="D11" s="15" t="s">
        <v>81</v>
      </c>
      <c r="E11" s="11" t="s">
        <v>104</v>
      </c>
      <c r="F11" s="12">
        <v>935</v>
      </c>
      <c r="G11" s="16"/>
      <c r="H11" s="82">
        <f>G11*F11</f>
        <v>0</v>
      </c>
    </row>
    <row r="12" spans="1:8" s="14" customFormat="1" ht="58" x14ac:dyDescent="0.35">
      <c r="A12" s="81" t="s">
        <v>18</v>
      </c>
      <c r="B12" s="144" t="s">
        <v>20</v>
      </c>
      <c r="C12" s="145"/>
      <c r="D12" s="15" t="s">
        <v>21</v>
      </c>
      <c r="E12" s="11" t="s">
        <v>104</v>
      </c>
      <c r="F12" s="12">
        <v>105</v>
      </c>
      <c r="G12" s="16"/>
      <c r="H12" s="82">
        <f>G12*F12</f>
        <v>0</v>
      </c>
    </row>
    <row r="13" spans="1:8" s="14" customFormat="1" ht="58" x14ac:dyDescent="0.35">
      <c r="A13" s="81" t="s">
        <v>97</v>
      </c>
      <c r="B13" s="144" t="s">
        <v>23</v>
      </c>
      <c r="C13" s="145"/>
      <c r="D13" s="15" t="s">
        <v>117</v>
      </c>
      <c r="E13" s="11" t="s">
        <v>104</v>
      </c>
      <c r="F13" s="12">
        <v>56</v>
      </c>
      <c r="G13" s="16"/>
      <c r="H13" s="83">
        <f>G13*F13</f>
        <v>0</v>
      </c>
    </row>
    <row r="14" spans="1:8" s="14" customFormat="1" ht="58" x14ac:dyDescent="0.35">
      <c r="A14" s="81" t="s">
        <v>19</v>
      </c>
      <c r="B14" s="144" t="s">
        <v>25</v>
      </c>
      <c r="C14" s="145"/>
      <c r="D14" s="15" t="s">
        <v>26</v>
      </c>
      <c r="E14" s="11" t="s">
        <v>27</v>
      </c>
      <c r="F14" s="12">
        <v>57</v>
      </c>
      <c r="G14" s="16"/>
      <c r="H14" s="83">
        <f>G14*F14</f>
        <v>0</v>
      </c>
    </row>
    <row r="15" spans="1:8" s="14" customFormat="1" ht="160" customHeight="1" x14ac:dyDescent="0.35">
      <c r="A15" s="81" t="s">
        <v>22</v>
      </c>
      <c r="B15" s="176" t="s">
        <v>107</v>
      </c>
      <c r="C15" s="177"/>
      <c r="D15" s="18" t="s">
        <v>123</v>
      </c>
      <c r="E15" s="11" t="s">
        <v>104</v>
      </c>
      <c r="F15" s="19">
        <v>43</v>
      </c>
      <c r="G15" s="42"/>
      <c r="H15" s="83">
        <f t="shared" si="0"/>
        <v>0</v>
      </c>
    </row>
    <row r="16" spans="1:8" s="14" customFormat="1" ht="189" thickBot="1" x14ac:dyDescent="0.4">
      <c r="A16" s="84" t="s">
        <v>24</v>
      </c>
      <c r="B16" s="178" t="s">
        <v>28</v>
      </c>
      <c r="C16" s="179"/>
      <c r="D16" s="20" t="s">
        <v>124</v>
      </c>
      <c r="E16" s="21" t="s">
        <v>32</v>
      </c>
      <c r="F16" s="22">
        <v>6.5</v>
      </c>
      <c r="G16" s="43"/>
      <c r="H16" s="85">
        <f t="shared" si="0"/>
        <v>0</v>
      </c>
    </row>
    <row r="17" spans="1:8" s="9" customFormat="1" ht="33.5" customHeight="1" thickBot="1" x14ac:dyDescent="0.4">
      <c r="A17" s="8">
        <v>2</v>
      </c>
      <c r="B17" s="180" t="s">
        <v>29</v>
      </c>
      <c r="C17" s="181"/>
      <c r="D17" s="181"/>
      <c r="E17" s="181"/>
      <c r="F17" s="181"/>
      <c r="G17" s="181"/>
      <c r="H17" s="203"/>
    </row>
    <row r="18" spans="1:8" s="14" customFormat="1" ht="87" x14ac:dyDescent="0.35">
      <c r="A18" s="81" t="s">
        <v>30</v>
      </c>
      <c r="B18" s="184" t="s">
        <v>105</v>
      </c>
      <c r="C18" s="184"/>
      <c r="D18" s="25" t="s">
        <v>125</v>
      </c>
      <c r="E18" s="11" t="s">
        <v>104</v>
      </c>
      <c r="F18" s="12">
        <f>(0.52*1.2)+(0.55*1.08)+(0.16*1)</f>
        <v>1.3779999999999999</v>
      </c>
      <c r="G18" s="16"/>
      <c r="H18" s="82">
        <f t="shared" ref="H18:H20" si="1">G18*F18</f>
        <v>0</v>
      </c>
    </row>
    <row r="19" spans="1:8" s="14" customFormat="1" ht="101.5" x14ac:dyDescent="0.35">
      <c r="A19" s="81" t="s">
        <v>31</v>
      </c>
      <c r="B19" s="144" t="s">
        <v>98</v>
      </c>
      <c r="C19" s="145"/>
      <c r="D19" s="24" t="s">
        <v>127</v>
      </c>
      <c r="E19" s="11" t="s">
        <v>108</v>
      </c>
      <c r="F19" s="12">
        <v>1</v>
      </c>
      <c r="G19" s="16"/>
      <c r="H19" s="82">
        <f t="shared" si="1"/>
        <v>0</v>
      </c>
    </row>
    <row r="20" spans="1:8" s="14" customFormat="1" ht="174.5" thickBot="1" x14ac:dyDescent="0.4">
      <c r="A20" s="86" t="s">
        <v>33</v>
      </c>
      <c r="B20" s="204" t="s">
        <v>99</v>
      </c>
      <c r="C20" s="204"/>
      <c r="D20" s="29" t="s">
        <v>126</v>
      </c>
      <c r="E20" s="21" t="s">
        <v>108</v>
      </c>
      <c r="F20" s="87">
        <v>2</v>
      </c>
      <c r="G20" s="88"/>
      <c r="H20" s="85">
        <f t="shared" si="1"/>
        <v>0</v>
      </c>
    </row>
    <row r="21" spans="1:8" s="9" customFormat="1" ht="30.5" customHeight="1" thickBot="1" x14ac:dyDescent="0.4">
      <c r="A21" s="8">
        <v>3</v>
      </c>
      <c r="B21" s="170" t="s">
        <v>43</v>
      </c>
      <c r="C21" s="171"/>
      <c r="D21" s="171"/>
      <c r="E21" s="171"/>
      <c r="F21" s="171"/>
      <c r="G21" s="171"/>
      <c r="H21" s="175"/>
    </row>
    <row r="22" spans="1:8" ht="29.5" thickBot="1" x14ac:dyDescent="0.4">
      <c r="A22" s="31">
        <v>3.1</v>
      </c>
      <c r="B22" s="144" t="s">
        <v>83</v>
      </c>
      <c r="C22" s="145"/>
      <c r="D22" s="24" t="s">
        <v>84</v>
      </c>
      <c r="E22" s="32" t="s">
        <v>34</v>
      </c>
      <c r="F22" s="12">
        <v>2</v>
      </c>
      <c r="G22" s="16"/>
      <c r="H22" s="13">
        <f t="shared" ref="H22" si="2">G22*F22</f>
        <v>0</v>
      </c>
    </row>
    <row r="23" spans="1:8" s="9" customFormat="1" ht="30.5" customHeight="1" thickBot="1" x14ac:dyDescent="0.4">
      <c r="A23" s="8">
        <v>4</v>
      </c>
      <c r="B23" s="170" t="s">
        <v>103</v>
      </c>
      <c r="C23" s="171"/>
      <c r="D23" s="171"/>
      <c r="E23" s="171"/>
      <c r="F23" s="171"/>
      <c r="G23" s="171"/>
      <c r="H23" s="175"/>
    </row>
    <row r="24" spans="1:8" ht="131" thickBot="1" x14ac:dyDescent="0.4">
      <c r="A24" s="89">
        <v>4.0999999999999996</v>
      </c>
      <c r="B24" s="205" t="s">
        <v>85</v>
      </c>
      <c r="C24" s="205"/>
      <c r="D24" s="90" t="s">
        <v>118</v>
      </c>
      <c r="E24" s="91" t="s">
        <v>109</v>
      </c>
      <c r="F24" s="92">
        <v>2</v>
      </c>
      <c r="G24" s="93"/>
      <c r="H24" s="94">
        <f t="shared" ref="H24" si="3">G24*F24</f>
        <v>0</v>
      </c>
    </row>
    <row r="25" spans="1:8" s="9" customFormat="1" ht="33" customHeight="1" thickBot="1" x14ac:dyDescent="0.4">
      <c r="A25" s="8">
        <v>5</v>
      </c>
      <c r="B25" s="170" t="s">
        <v>52</v>
      </c>
      <c r="C25" s="171"/>
      <c r="D25" s="171"/>
      <c r="E25" s="171"/>
      <c r="F25" s="171"/>
      <c r="G25" s="171"/>
      <c r="H25" s="175"/>
    </row>
    <row r="26" spans="1:8" ht="145.5" thickBot="1" x14ac:dyDescent="0.4">
      <c r="A26" s="31">
        <v>5.0999999999999996</v>
      </c>
      <c r="B26" s="185" t="s">
        <v>100</v>
      </c>
      <c r="C26" s="186"/>
      <c r="D26" s="50" t="s">
        <v>119</v>
      </c>
      <c r="E26" s="11" t="s">
        <v>115</v>
      </c>
      <c r="F26" s="12">
        <v>10</v>
      </c>
      <c r="G26" s="51"/>
      <c r="H26" s="13">
        <f t="shared" ref="H26" si="4">G26*F26</f>
        <v>0</v>
      </c>
    </row>
    <row r="27" spans="1:8" s="36" customFormat="1" ht="23.25" customHeight="1" x14ac:dyDescent="0.35">
      <c r="A27" s="188" t="s">
        <v>140</v>
      </c>
      <c r="B27" s="189"/>
      <c r="C27" s="189"/>
      <c r="D27" s="189"/>
      <c r="E27" s="189"/>
      <c r="F27" s="189"/>
      <c r="G27" s="190"/>
      <c r="H27" s="127">
        <f>SUM(H10:H26)</f>
        <v>0</v>
      </c>
    </row>
    <row r="28" spans="1:8" s="36" customFormat="1" ht="15.5" x14ac:dyDescent="0.35">
      <c r="A28" s="191" t="s">
        <v>137</v>
      </c>
      <c r="B28" s="192"/>
      <c r="C28" s="192"/>
      <c r="D28" s="192"/>
      <c r="E28" s="192"/>
      <c r="F28" s="192"/>
      <c r="G28" s="193"/>
      <c r="H28" s="122">
        <f>H27*0.18</f>
        <v>0</v>
      </c>
    </row>
    <row r="29" spans="1:8" ht="18.5" x14ac:dyDescent="0.45">
      <c r="A29" s="194" t="s">
        <v>138</v>
      </c>
      <c r="B29" s="195"/>
      <c r="C29" s="195"/>
      <c r="D29" s="195"/>
      <c r="E29" s="195"/>
      <c r="F29" s="195"/>
      <c r="G29" s="196"/>
      <c r="H29" s="119">
        <f>SUM(H27:H28)</f>
        <v>0</v>
      </c>
    </row>
    <row r="30" spans="1:8" s="36" customFormat="1" ht="101.5" customHeight="1" x14ac:dyDescent="0.35">
      <c r="A30" s="106"/>
      <c r="B30" s="187" t="s">
        <v>128</v>
      </c>
      <c r="C30" s="187"/>
      <c r="D30" s="211" t="s">
        <v>141</v>
      </c>
      <c r="E30" s="212"/>
      <c r="F30" s="212"/>
      <c r="G30" s="212"/>
      <c r="H30" s="213"/>
    </row>
    <row r="31" spans="1:8" ht="102" customHeight="1" thickBot="1" x14ac:dyDescent="0.4">
      <c r="A31" s="54"/>
      <c r="B31" s="206" t="s">
        <v>129</v>
      </c>
      <c r="C31" s="207"/>
      <c r="D31" s="208" t="s">
        <v>142</v>
      </c>
      <c r="E31" s="209"/>
      <c r="F31" s="209"/>
      <c r="G31" s="209"/>
      <c r="H31" s="210"/>
    </row>
    <row r="33" spans="4:8" ht="40" customHeight="1" x14ac:dyDescent="0.35">
      <c r="D33" s="277" t="s">
        <v>153</v>
      </c>
      <c r="E33" s="275"/>
      <c r="F33" s="275"/>
      <c r="G33" s="275"/>
      <c r="H33" s="275"/>
    </row>
    <row r="34" spans="4:8" ht="40" customHeight="1" x14ac:dyDescent="0.35">
      <c r="D34" s="277" t="s">
        <v>154</v>
      </c>
      <c r="E34" s="276"/>
      <c r="F34" s="276"/>
      <c r="G34" s="276"/>
      <c r="H34" s="276"/>
    </row>
    <row r="35" spans="4:8" ht="40" customHeight="1" x14ac:dyDescent="0.35">
      <c r="D35" s="277" t="s">
        <v>155</v>
      </c>
      <c r="E35" s="276"/>
      <c r="F35" s="276"/>
      <c r="G35" s="276"/>
      <c r="H35" s="276"/>
    </row>
    <row r="36" spans="4:8" x14ac:dyDescent="0.35">
      <c r="E36" s="276"/>
      <c r="F36" s="276"/>
      <c r="G36" s="276"/>
      <c r="H36" s="276"/>
    </row>
    <row r="37" spans="4:8" x14ac:dyDescent="0.35">
      <c r="E37" s="276"/>
      <c r="F37" s="276"/>
      <c r="G37" s="276"/>
      <c r="H37" s="276"/>
    </row>
    <row r="38" spans="4:8" x14ac:dyDescent="0.35">
      <c r="E38" s="276"/>
      <c r="F38" s="276"/>
      <c r="G38" s="276"/>
      <c r="H38" s="276"/>
    </row>
    <row r="39" spans="4:8" x14ac:dyDescent="0.35">
      <c r="E39" s="276"/>
      <c r="F39" s="276"/>
      <c r="G39" s="276"/>
      <c r="H39" s="276"/>
    </row>
    <row r="40" spans="4:8" x14ac:dyDescent="0.35">
      <c r="E40" s="276"/>
      <c r="F40" s="276"/>
      <c r="G40" s="276"/>
      <c r="H40" s="276"/>
    </row>
  </sheetData>
  <mergeCells count="37">
    <mergeCell ref="E34:H34"/>
    <mergeCell ref="E35:H40"/>
    <mergeCell ref="B22:C22"/>
    <mergeCell ref="B23:H23"/>
    <mergeCell ref="B24:C24"/>
    <mergeCell ref="E33:H33"/>
    <mergeCell ref="B25:H25"/>
    <mergeCell ref="B26:C26"/>
    <mergeCell ref="B30:C30"/>
    <mergeCell ref="B31:C31"/>
    <mergeCell ref="D31:H31"/>
    <mergeCell ref="D30:H30"/>
    <mergeCell ref="A28:G28"/>
    <mergeCell ref="A29:G29"/>
    <mergeCell ref="A27:G27"/>
    <mergeCell ref="B21:H21"/>
    <mergeCell ref="B12:C12"/>
    <mergeCell ref="B13:C13"/>
    <mergeCell ref="B14:C14"/>
    <mergeCell ref="B15:C15"/>
    <mergeCell ref="B16:C16"/>
    <mergeCell ref="B17:H17"/>
    <mergeCell ref="B18:C18"/>
    <mergeCell ref="B19:C19"/>
    <mergeCell ref="B20:C20"/>
    <mergeCell ref="A7:H7"/>
    <mergeCell ref="B8:C8"/>
    <mergeCell ref="B9:H9"/>
    <mergeCell ref="B10:C10"/>
    <mergeCell ref="B11:C11"/>
    <mergeCell ref="A1:B6"/>
    <mergeCell ref="C1:H1"/>
    <mergeCell ref="C2:H2"/>
    <mergeCell ref="C3:H3"/>
    <mergeCell ref="C4:H4"/>
    <mergeCell ref="C5:H5"/>
    <mergeCell ref="C6:H6"/>
  </mergeCells>
  <pageMargins left="0.70866141732283461" right="0.70866141732283461" top="0.74803149606299213" bottom="0.74803149606299213" header="0.31496062992125984" footer="0.31496062992125984"/>
  <pageSetup paperSize="9" fitToHeight="0" orientation="landscape" r:id="rId1"/>
  <headerFooter>
    <oddFooter>&amp;LPrepared by:&amp;CChecked by:&amp;RApproved by: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3BFF3-692D-4A3E-8011-E7E863D97D15}">
  <dimension ref="A1:I38"/>
  <sheetViews>
    <sheetView topLeftCell="A20" zoomScale="70" zoomScaleNormal="70" workbookViewId="0">
      <selection activeCell="A31" sqref="A31:XFD33"/>
    </sheetView>
  </sheetViews>
  <sheetFormatPr defaultRowHeight="14.5" x14ac:dyDescent="0.35"/>
  <cols>
    <col min="1" max="1" width="5.1796875" style="40" customWidth="1"/>
    <col min="2" max="2" width="29.54296875" style="40" customWidth="1"/>
    <col min="3" max="3" width="0.1796875" style="40" customWidth="1"/>
    <col min="4" max="4" width="88.6328125" style="40" customWidth="1"/>
    <col min="5" max="5" width="10.08984375" style="37" bestFit="1" customWidth="1"/>
    <col min="6" max="6" width="8.36328125" style="38" bestFit="1" customWidth="1"/>
    <col min="7" max="7" width="9.1796875" customWidth="1"/>
    <col min="8" max="8" width="13.1796875" style="41" bestFit="1" customWidth="1"/>
    <col min="9" max="9" width="10.54296875" bestFit="1" customWidth="1"/>
  </cols>
  <sheetData>
    <row r="1" spans="1:9" ht="23.5" x14ac:dyDescent="0.35">
      <c r="A1" s="197"/>
      <c r="B1" s="198"/>
      <c r="C1" s="152" t="s">
        <v>0</v>
      </c>
      <c r="D1" s="153"/>
      <c r="E1" s="153"/>
      <c r="F1" s="153"/>
      <c r="G1" s="153"/>
      <c r="H1" s="153"/>
    </row>
    <row r="2" spans="1:9" x14ac:dyDescent="0.35">
      <c r="A2" s="197"/>
      <c r="B2" s="198"/>
      <c r="C2" s="155" t="s">
        <v>1</v>
      </c>
      <c r="D2" s="156"/>
      <c r="E2" s="156"/>
      <c r="F2" s="156"/>
      <c r="G2" s="156"/>
      <c r="H2" s="156"/>
    </row>
    <row r="3" spans="1:9" x14ac:dyDescent="0.35">
      <c r="A3" s="197"/>
      <c r="B3" s="198"/>
      <c r="C3" s="155" t="s">
        <v>2</v>
      </c>
      <c r="D3" s="156"/>
      <c r="E3" s="156"/>
      <c r="F3" s="156"/>
      <c r="G3" s="156"/>
      <c r="H3" s="156"/>
    </row>
    <row r="4" spans="1:9" x14ac:dyDescent="0.35">
      <c r="A4" s="197"/>
      <c r="B4" s="198"/>
      <c r="C4" s="158" t="s">
        <v>3</v>
      </c>
      <c r="D4" s="159"/>
      <c r="E4" s="159"/>
      <c r="F4" s="159"/>
      <c r="G4" s="159"/>
      <c r="H4" s="159"/>
    </row>
    <row r="5" spans="1:9" x14ac:dyDescent="0.35">
      <c r="A5" s="197"/>
      <c r="B5" s="198"/>
      <c r="C5" s="161" t="s">
        <v>39</v>
      </c>
      <c r="D5" s="162"/>
      <c r="E5" s="162"/>
      <c r="F5" s="162"/>
      <c r="G5" s="162"/>
      <c r="H5" s="162"/>
    </row>
    <row r="6" spans="1:9" ht="15" thickBot="1" x14ac:dyDescent="0.4">
      <c r="A6" s="199"/>
      <c r="B6" s="200"/>
      <c r="C6" s="164" t="s">
        <v>5</v>
      </c>
      <c r="D6" s="165"/>
      <c r="E6" s="165"/>
      <c r="F6" s="165"/>
      <c r="G6" s="165"/>
      <c r="H6" s="165"/>
    </row>
    <row r="7" spans="1:9" ht="21.5" thickBot="1" x14ac:dyDescent="0.4">
      <c r="A7" s="167" t="s">
        <v>6</v>
      </c>
      <c r="B7" s="168"/>
      <c r="C7" s="168"/>
      <c r="D7" s="168"/>
      <c r="E7" s="168"/>
      <c r="F7" s="168"/>
      <c r="G7" s="168"/>
      <c r="H7" s="168"/>
    </row>
    <row r="8" spans="1:9" s="7" customFormat="1" ht="65" customHeight="1" thickBot="1" x14ac:dyDescent="0.4">
      <c r="A8" s="1" t="s">
        <v>7</v>
      </c>
      <c r="B8" s="2" t="s">
        <v>8</v>
      </c>
      <c r="C8" s="2" t="s">
        <v>35</v>
      </c>
      <c r="D8" s="2" t="s">
        <v>9</v>
      </c>
      <c r="E8" s="3" t="s">
        <v>10</v>
      </c>
      <c r="F8" s="4" t="s">
        <v>11</v>
      </c>
      <c r="G8" s="5" t="s">
        <v>12</v>
      </c>
      <c r="H8" s="6" t="s">
        <v>13</v>
      </c>
    </row>
    <row r="9" spans="1:9" s="9" customFormat="1" ht="32.5" customHeight="1" thickBot="1" x14ac:dyDescent="0.4">
      <c r="A9" s="48">
        <v>1</v>
      </c>
      <c r="B9" s="214" t="s">
        <v>40</v>
      </c>
      <c r="C9" s="215"/>
      <c r="D9" s="216"/>
      <c r="E9" s="216"/>
      <c r="F9" s="216"/>
      <c r="G9" s="216"/>
      <c r="H9" s="217"/>
    </row>
    <row r="10" spans="1:9" s="14" customFormat="1" ht="130.5" x14ac:dyDescent="0.35">
      <c r="A10" s="57">
        <v>1.1000000000000001</v>
      </c>
      <c r="B10" s="184" t="s">
        <v>49</v>
      </c>
      <c r="C10" s="184"/>
      <c r="D10" s="100" t="s">
        <v>50</v>
      </c>
      <c r="E10" s="11" t="s">
        <v>16</v>
      </c>
      <c r="F10" s="58">
        <f>(60*1.2)</f>
        <v>72</v>
      </c>
      <c r="G10" s="59"/>
      <c r="H10" s="34">
        <f>G10*F10</f>
        <v>0</v>
      </c>
      <c r="I10" s="138"/>
    </row>
    <row r="11" spans="1:9" s="14" customFormat="1" ht="130.5" x14ac:dyDescent="0.35">
      <c r="A11" s="10" t="s">
        <v>17</v>
      </c>
      <c r="B11" s="218" t="s">
        <v>92</v>
      </c>
      <c r="C11" s="219"/>
      <c r="D11" s="101" t="s">
        <v>91</v>
      </c>
      <c r="E11" s="11" t="s">
        <v>16</v>
      </c>
      <c r="F11" s="33">
        <v>106.3</v>
      </c>
      <c r="G11" s="16"/>
      <c r="H11" s="13">
        <f t="shared" ref="H11:H14" si="0">G11*F11</f>
        <v>0</v>
      </c>
      <c r="I11" s="138"/>
    </row>
    <row r="12" spans="1:9" s="14" customFormat="1" ht="58" x14ac:dyDescent="0.35">
      <c r="A12" s="10" t="s">
        <v>18</v>
      </c>
      <c r="B12" s="144" t="s">
        <v>20</v>
      </c>
      <c r="C12" s="145"/>
      <c r="D12" s="15" t="s">
        <v>21</v>
      </c>
      <c r="E12" s="11" t="s">
        <v>16</v>
      </c>
      <c r="F12" s="12">
        <f>(6.65*6)+(15*2.8)+(5.5*5)</f>
        <v>109.4</v>
      </c>
      <c r="G12" s="16"/>
      <c r="H12" s="13">
        <f>G12*F12</f>
        <v>0</v>
      </c>
      <c r="I12" s="138"/>
    </row>
    <row r="13" spans="1:9" s="14" customFormat="1" ht="163" customHeight="1" x14ac:dyDescent="0.35">
      <c r="A13" s="10" t="s">
        <v>97</v>
      </c>
      <c r="B13" s="144" t="s">
        <v>107</v>
      </c>
      <c r="C13" s="145"/>
      <c r="D13" s="24" t="s">
        <v>106</v>
      </c>
      <c r="E13" s="32" t="s">
        <v>41</v>
      </c>
      <c r="F13" s="12">
        <f>(6.5*2.5)+(0.25*0.4*42)</f>
        <v>20.45</v>
      </c>
      <c r="G13" s="42"/>
      <c r="H13" s="13">
        <f t="shared" si="0"/>
        <v>0</v>
      </c>
      <c r="I13" s="138"/>
    </row>
    <row r="14" spans="1:9" s="14" customFormat="1" ht="131" thickBot="1" x14ac:dyDescent="0.4">
      <c r="A14" s="10" t="s">
        <v>19</v>
      </c>
      <c r="B14" s="178" t="s">
        <v>28</v>
      </c>
      <c r="C14" s="179"/>
      <c r="D14" s="15" t="s">
        <v>36</v>
      </c>
      <c r="E14" s="11" t="s">
        <v>16</v>
      </c>
      <c r="F14" s="12">
        <f>(4*0.18)</f>
        <v>0.72</v>
      </c>
      <c r="G14" s="43"/>
      <c r="H14" s="23">
        <f t="shared" si="0"/>
        <v>0</v>
      </c>
      <c r="I14" s="138"/>
    </row>
    <row r="15" spans="1:9" s="9" customFormat="1" ht="32" customHeight="1" thickBot="1" x14ac:dyDescent="0.4">
      <c r="A15" s="8">
        <v>2</v>
      </c>
      <c r="B15" s="170" t="s">
        <v>42</v>
      </c>
      <c r="C15" s="171"/>
      <c r="D15" s="171"/>
      <c r="E15" s="171"/>
      <c r="F15" s="171"/>
      <c r="G15" s="171"/>
      <c r="H15" s="171"/>
      <c r="I15" s="138"/>
    </row>
    <row r="16" spans="1:9" s="14" customFormat="1" ht="29" x14ac:dyDescent="0.35">
      <c r="A16" s="10" t="s">
        <v>30</v>
      </c>
      <c r="B16" s="102" t="s">
        <v>112</v>
      </c>
      <c r="C16" s="103"/>
      <c r="D16" s="25" t="s">
        <v>113</v>
      </c>
      <c r="E16" s="26" t="s">
        <v>108</v>
      </c>
      <c r="F16" s="12">
        <v>9</v>
      </c>
      <c r="G16" s="16"/>
      <c r="H16" s="13">
        <f t="shared" ref="H16:H17" si="1">G16*F16</f>
        <v>0</v>
      </c>
      <c r="I16" s="138"/>
    </row>
    <row r="17" spans="1:9" s="14" customFormat="1" ht="73" thickBot="1" x14ac:dyDescent="0.4">
      <c r="A17" s="10" t="s">
        <v>31</v>
      </c>
      <c r="B17" s="183" t="s">
        <v>114</v>
      </c>
      <c r="C17" s="183"/>
      <c r="D17" s="97" t="s">
        <v>94</v>
      </c>
      <c r="E17" s="98" t="s">
        <v>111</v>
      </c>
      <c r="F17" s="12">
        <v>3</v>
      </c>
      <c r="G17" s="16"/>
      <c r="H17" s="13">
        <f t="shared" si="1"/>
        <v>0</v>
      </c>
      <c r="I17" s="138"/>
    </row>
    <row r="18" spans="1:9" s="9" customFormat="1" ht="31" customHeight="1" thickBot="1" x14ac:dyDescent="0.4">
      <c r="A18" s="8">
        <v>3</v>
      </c>
      <c r="B18" s="170" t="s">
        <v>43</v>
      </c>
      <c r="C18" s="171"/>
      <c r="D18" s="171"/>
      <c r="E18" s="171"/>
      <c r="F18" s="171"/>
      <c r="G18" s="171"/>
      <c r="H18" s="171"/>
      <c r="I18" s="138"/>
    </row>
    <row r="19" spans="1:9" ht="29.5" thickBot="1" x14ac:dyDescent="0.4">
      <c r="A19" s="31">
        <v>3.1</v>
      </c>
      <c r="B19" s="144" t="s">
        <v>116</v>
      </c>
      <c r="C19" s="145"/>
      <c r="D19" s="24" t="s">
        <v>84</v>
      </c>
      <c r="E19" s="32" t="s">
        <v>34</v>
      </c>
      <c r="F19" s="12">
        <v>3</v>
      </c>
      <c r="G19" s="16"/>
      <c r="H19" s="13">
        <f t="shared" ref="H19:H22" si="2">G19*F19</f>
        <v>0</v>
      </c>
      <c r="I19" s="138"/>
    </row>
    <row r="20" spans="1:9" s="9" customFormat="1" ht="30" customHeight="1" thickBot="1" x14ac:dyDescent="0.4">
      <c r="A20" s="8">
        <v>4</v>
      </c>
      <c r="B20" s="170" t="s">
        <v>37</v>
      </c>
      <c r="C20" s="171"/>
      <c r="D20" s="171"/>
      <c r="E20" s="171"/>
      <c r="F20" s="171"/>
      <c r="G20" s="171"/>
      <c r="H20" s="171"/>
      <c r="I20" s="138"/>
    </row>
    <row r="21" spans="1:9" ht="101.5" x14ac:dyDescent="0.35">
      <c r="A21" s="31">
        <v>4.0999999999999996</v>
      </c>
      <c r="B21" s="173" t="s">
        <v>86</v>
      </c>
      <c r="C21" s="174"/>
      <c r="D21" s="44" t="s">
        <v>87</v>
      </c>
      <c r="E21" s="11" t="s">
        <v>16</v>
      </c>
      <c r="F21" s="45">
        <v>31</v>
      </c>
      <c r="G21" s="46"/>
      <c r="H21" s="46">
        <f t="shared" si="2"/>
        <v>0</v>
      </c>
      <c r="I21" s="138"/>
    </row>
    <row r="22" spans="1:9" ht="65" customHeight="1" thickBot="1" x14ac:dyDescent="0.4">
      <c r="A22" s="31">
        <v>4.2</v>
      </c>
      <c r="B22" s="218" t="s">
        <v>44</v>
      </c>
      <c r="C22" s="219"/>
      <c r="D22" s="44" t="s">
        <v>45</v>
      </c>
      <c r="E22" s="11" t="s">
        <v>16</v>
      </c>
      <c r="F22" s="45">
        <f>(5.2*5.3)</f>
        <v>27.56</v>
      </c>
      <c r="G22" s="49"/>
      <c r="H22" s="13">
        <f t="shared" si="2"/>
        <v>0</v>
      </c>
      <c r="I22" s="138"/>
    </row>
    <row r="23" spans="1:9" s="36" customFormat="1" ht="23.25" customHeight="1" thickBot="1" x14ac:dyDescent="0.4">
      <c r="A23" s="222" t="s">
        <v>140</v>
      </c>
      <c r="B23" s="223"/>
      <c r="C23" s="223"/>
      <c r="D23" s="223"/>
      <c r="E23" s="223"/>
      <c r="F23" s="223"/>
      <c r="G23" s="224"/>
      <c r="H23" s="35">
        <f>SUM(H10:H22)</f>
        <v>0</v>
      </c>
    </row>
    <row r="24" spans="1:9" s="36" customFormat="1" ht="15" thickTop="1" x14ac:dyDescent="0.35">
      <c r="A24" s="226" t="s">
        <v>137</v>
      </c>
      <c r="B24" s="227"/>
      <c r="C24" s="227"/>
      <c r="D24" s="227"/>
      <c r="E24" s="227"/>
      <c r="F24" s="227"/>
      <c r="G24" s="228"/>
      <c r="H24" s="120">
        <f>H23*0.18</f>
        <v>0</v>
      </c>
    </row>
    <row r="25" spans="1:9" ht="18.5" x14ac:dyDescent="0.45">
      <c r="A25" s="225" t="s">
        <v>138</v>
      </c>
      <c r="B25" s="225"/>
      <c r="C25" s="225"/>
      <c r="D25" s="225"/>
      <c r="E25" s="225"/>
      <c r="F25" s="225"/>
      <c r="G25" s="225"/>
      <c r="H25" s="143">
        <f>SUM(H23:H24)</f>
        <v>0</v>
      </c>
    </row>
    <row r="26" spans="1:9" s="36" customFormat="1" ht="101.5" customHeight="1" x14ac:dyDescent="0.35">
      <c r="A26" s="52"/>
      <c r="B26" s="220" t="s">
        <v>128</v>
      </c>
      <c r="C26" s="221"/>
      <c r="D26" s="211" t="s">
        <v>141</v>
      </c>
      <c r="E26" s="212"/>
      <c r="F26" s="212"/>
      <c r="G26" s="212"/>
      <c r="H26" s="213"/>
    </row>
    <row r="27" spans="1:9" s="36" customFormat="1" ht="102" customHeight="1" thickBot="1" x14ac:dyDescent="0.4">
      <c r="A27" s="54"/>
      <c r="B27" s="107" t="s">
        <v>129</v>
      </c>
      <c r="C27" s="55"/>
      <c r="D27" s="208" t="s">
        <v>142</v>
      </c>
      <c r="E27" s="209"/>
      <c r="F27" s="209"/>
      <c r="G27" s="209"/>
      <c r="H27" s="210"/>
      <c r="I27" s="56"/>
    </row>
    <row r="28" spans="1:9" s="36" customFormat="1" x14ac:dyDescent="0.35">
      <c r="E28" s="37"/>
      <c r="F28" s="38"/>
      <c r="H28" s="39"/>
    </row>
    <row r="31" spans="1:9" ht="40" customHeight="1" x14ac:dyDescent="0.35">
      <c r="D31" s="277" t="s">
        <v>153</v>
      </c>
      <c r="E31" s="275"/>
      <c r="F31" s="275"/>
      <c r="G31" s="275"/>
      <c r="H31" s="275"/>
    </row>
    <row r="32" spans="1:9" ht="40" customHeight="1" x14ac:dyDescent="0.35">
      <c r="D32" s="277" t="s">
        <v>154</v>
      </c>
      <c r="E32" s="276"/>
      <c r="F32" s="276"/>
      <c r="G32" s="276"/>
      <c r="H32" s="276"/>
    </row>
    <row r="33" spans="4:8" ht="40" customHeight="1" x14ac:dyDescent="0.35">
      <c r="D33" s="277" t="s">
        <v>155</v>
      </c>
      <c r="E33" s="276"/>
      <c r="F33" s="276"/>
      <c r="G33" s="276"/>
      <c r="H33" s="276"/>
    </row>
    <row r="34" spans="4:8" x14ac:dyDescent="0.35">
      <c r="E34" s="276"/>
      <c r="F34" s="276"/>
      <c r="G34" s="276"/>
      <c r="H34" s="276"/>
    </row>
    <row r="35" spans="4:8" x14ac:dyDescent="0.35">
      <c r="E35" s="276"/>
      <c r="F35" s="276"/>
      <c r="G35" s="276"/>
      <c r="H35" s="276"/>
    </row>
    <row r="36" spans="4:8" x14ac:dyDescent="0.35">
      <c r="E36" s="276"/>
      <c r="F36" s="276"/>
      <c r="G36" s="276"/>
      <c r="H36" s="276"/>
    </row>
    <row r="37" spans="4:8" x14ac:dyDescent="0.35">
      <c r="E37" s="276"/>
      <c r="F37" s="276"/>
      <c r="G37" s="276"/>
      <c r="H37" s="276"/>
    </row>
    <row r="38" spans="4:8" x14ac:dyDescent="0.35">
      <c r="E38" s="276"/>
      <c r="F38" s="276"/>
      <c r="G38" s="276"/>
      <c r="H38" s="276"/>
    </row>
  </sheetData>
  <mergeCells count="30">
    <mergeCell ref="E32:H32"/>
    <mergeCell ref="E33:H38"/>
    <mergeCell ref="E31:H31"/>
    <mergeCell ref="B19:C19"/>
    <mergeCell ref="B20:H20"/>
    <mergeCell ref="B21:C21"/>
    <mergeCell ref="B22:C22"/>
    <mergeCell ref="B26:C26"/>
    <mergeCell ref="A23:G23"/>
    <mergeCell ref="A25:G25"/>
    <mergeCell ref="A24:G24"/>
    <mergeCell ref="D27:H27"/>
    <mergeCell ref="D26:H26"/>
    <mergeCell ref="B18:H18"/>
    <mergeCell ref="A7:H7"/>
    <mergeCell ref="B9:H9"/>
    <mergeCell ref="B11:C11"/>
    <mergeCell ref="B12:C12"/>
    <mergeCell ref="B13:C13"/>
    <mergeCell ref="B14:C14"/>
    <mergeCell ref="B15:H15"/>
    <mergeCell ref="B10:C10"/>
    <mergeCell ref="B17:C17"/>
    <mergeCell ref="A1:B6"/>
    <mergeCell ref="C1:H1"/>
    <mergeCell ref="C2:H2"/>
    <mergeCell ref="C3:H3"/>
    <mergeCell ref="C4:H4"/>
    <mergeCell ref="C5:H5"/>
    <mergeCell ref="C6:H6"/>
  </mergeCells>
  <pageMargins left="0.70866141732283461" right="0.70866141732283461" top="0.74803149606299213" bottom="0.74803149606299213" header="0.31496062992125984" footer="0.31496062992125984"/>
  <pageSetup paperSize="9" fitToHeight="0" orientation="landscape" r:id="rId1"/>
  <headerFooter>
    <oddFooter>&amp;LPrepared by:&amp;CChecked by:&amp;RApproved by: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FD81-66C3-4ED3-B8E0-E51674750BD3}">
  <dimension ref="A1:H40"/>
  <sheetViews>
    <sheetView topLeftCell="A24" zoomScale="80" zoomScaleNormal="80" workbookViewId="0">
      <selection activeCell="A33" sqref="A33:XFD35"/>
    </sheetView>
  </sheetViews>
  <sheetFormatPr defaultRowHeight="14.5" x14ac:dyDescent="0.35"/>
  <cols>
    <col min="1" max="1" width="5.1796875" style="40" customWidth="1"/>
    <col min="2" max="2" width="28.453125" style="40" customWidth="1"/>
    <col min="3" max="3" width="0.453125" style="40" hidden="1" customWidth="1"/>
    <col min="4" max="4" width="80.36328125" style="40" customWidth="1"/>
    <col min="5" max="5" width="10.08984375" style="37" bestFit="1" customWidth="1"/>
    <col min="6" max="6" width="8" style="38" bestFit="1" customWidth="1"/>
    <col min="7" max="7" width="10.36328125" bestFit="1" customWidth="1"/>
    <col min="8" max="8" width="13.08984375" style="41" bestFit="1" customWidth="1"/>
  </cols>
  <sheetData>
    <row r="1" spans="1:8" ht="23.5" x14ac:dyDescent="0.35">
      <c r="A1" s="197"/>
      <c r="B1" s="198"/>
      <c r="C1" s="152" t="s">
        <v>0</v>
      </c>
      <c r="D1" s="153"/>
      <c r="E1" s="153"/>
      <c r="F1" s="153"/>
      <c r="G1" s="153"/>
      <c r="H1" s="153"/>
    </row>
    <row r="2" spans="1:8" x14ac:dyDescent="0.35">
      <c r="A2" s="197"/>
      <c r="B2" s="198"/>
      <c r="C2" s="155" t="s">
        <v>1</v>
      </c>
      <c r="D2" s="156"/>
      <c r="E2" s="156"/>
      <c r="F2" s="156"/>
      <c r="G2" s="156"/>
      <c r="H2" s="156"/>
    </row>
    <row r="3" spans="1:8" x14ac:dyDescent="0.35">
      <c r="A3" s="197"/>
      <c r="B3" s="198"/>
      <c r="C3" s="155" t="s">
        <v>2</v>
      </c>
      <c r="D3" s="156"/>
      <c r="E3" s="156"/>
      <c r="F3" s="156"/>
      <c r="G3" s="156"/>
      <c r="H3" s="156"/>
    </row>
    <row r="4" spans="1:8" x14ac:dyDescent="0.35">
      <c r="A4" s="197"/>
      <c r="B4" s="198"/>
      <c r="C4" s="158" t="s">
        <v>3</v>
      </c>
      <c r="D4" s="159"/>
      <c r="E4" s="159"/>
      <c r="F4" s="159"/>
      <c r="G4" s="159"/>
      <c r="H4" s="159"/>
    </row>
    <row r="5" spans="1:8" x14ac:dyDescent="0.35">
      <c r="A5" s="197"/>
      <c r="B5" s="198"/>
      <c r="C5" s="161" t="s">
        <v>48</v>
      </c>
      <c r="D5" s="162"/>
      <c r="E5" s="162"/>
      <c r="F5" s="162"/>
      <c r="G5" s="162"/>
      <c r="H5" s="162"/>
    </row>
    <row r="6" spans="1:8" ht="15" thickBot="1" x14ac:dyDescent="0.4">
      <c r="A6" s="199"/>
      <c r="B6" s="200"/>
      <c r="C6" s="164" t="s">
        <v>5</v>
      </c>
      <c r="D6" s="165"/>
      <c r="E6" s="165"/>
      <c r="F6" s="165"/>
      <c r="G6" s="165"/>
      <c r="H6" s="165"/>
    </row>
    <row r="7" spans="1:8" ht="21.5" thickBot="1" x14ac:dyDescent="0.4">
      <c r="A7" s="167" t="s">
        <v>6</v>
      </c>
      <c r="B7" s="168"/>
      <c r="C7" s="168"/>
      <c r="D7" s="168"/>
      <c r="E7" s="168"/>
      <c r="F7" s="168"/>
      <c r="G7" s="168"/>
      <c r="H7" s="168"/>
    </row>
    <row r="8" spans="1:8" s="7" customFormat="1" ht="52.5" thickBot="1" x14ac:dyDescent="0.4">
      <c r="A8" s="1" t="s">
        <v>7</v>
      </c>
      <c r="B8" s="2" t="s">
        <v>8</v>
      </c>
      <c r="C8" s="2"/>
      <c r="D8" s="2" t="s">
        <v>9</v>
      </c>
      <c r="E8" s="3" t="s">
        <v>10</v>
      </c>
      <c r="F8" s="4" t="s">
        <v>11</v>
      </c>
      <c r="G8" s="5" t="s">
        <v>12</v>
      </c>
      <c r="H8" s="6" t="s">
        <v>13</v>
      </c>
    </row>
    <row r="9" spans="1:8" s="9" customFormat="1" ht="29.5" customHeight="1" thickBot="1" x14ac:dyDescent="0.4">
      <c r="A9" s="8">
        <v>1</v>
      </c>
      <c r="B9" s="170" t="s">
        <v>40</v>
      </c>
      <c r="C9" s="171"/>
      <c r="D9" s="171"/>
      <c r="E9" s="171"/>
      <c r="F9" s="171"/>
      <c r="G9" s="171"/>
      <c r="H9" s="175"/>
    </row>
    <row r="10" spans="1:8" s="14" customFormat="1" ht="159.5" x14ac:dyDescent="0.35">
      <c r="A10" s="10" t="s">
        <v>15</v>
      </c>
      <c r="B10" s="173" t="s">
        <v>92</v>
      </c>
      <c r="C10" s="174"/>
      <c r="D10" s="79" t="s">
        <v>91</v>
      </c>
      <c r="E10" s="11" t="s">
        <v>104</v>
      </c>
      <c r="F10" s="12">
        <f>(7.2+6.75+7.2+6.75+7.2+6.75+7.2+6.75+15+2.85+3.8+2+7.8+2.7+3.7+3.3+3.3+3.5+7.3+2.2+5+5+3.4)*3*2</f>
        <v>759.90000000000009</v>
      </c>
      <c r="G10" s="16"/>
      <c r="H10" s="13">
        <f>G10*F10</f>
        <v>0</v>
      </c>
    </row>
    <row r="11" spans="1:8" s="14" customFormat="1" ht="101.5" x14ac:dyDescent="0.35">
      <c r="A11" s="10" t="s">
        <v>17</v>
      </c>
      <c r="B11" s="144" t="s">
        <v>80</v>
      </c>
      <c r="C11" s="145"/>
      <c r="D11" s="15" t="s">
        <v>81</v>
      </c>
      <c r="E11" s="11" t="s">
        <v>104</v>
      </c>
      <c r="F11" s="12">
        <v>50</v>
      </c>
      <c r="G11" s="16"/>
      <c r="H11" s="13">
        <f>G11*F11</f>
        <v>0</v>
      </c>
    </row>
    <row r="12" spans="1:8" s="14" customFormat="1" ht="58" customHeight="1" thickBot="1" x14ac:dyDescent="0.4">
      <c r="A12" s="10" t="s">
        <v>18</v>
      </c>
      <c r="B12" s="184" t="s">
        <v>20</v>
      </c>
      <c r="C12" s="184"/>
      <c r="D12" s="15" t="s">
        <v>21</v>
      </c>
      <c r="E12" s="11" t="s">
        <v>104</v>
      </c>
      <c r="F12" s="12">
        <f>(7.2*6.75*4)+(15*2.85)+(3.8*2)+(7.8*2.7)+(2.7*3.7)+(3.7*3.3)+(3.5*7.3)</f>
        <v>313.56</v>
      </c>
      <c r="G12" s="16"/>
      <c r="H12" s="13">
        <f>G12*F12</f>
        <v>0</v>
      </c>
    </row>
    <row r="13" spans="1:8" s="9" customFormat="1" ht="32.5" customHeight="1" thickBot="1" x14ac:dyDescent="0.4">
      <c r="A13" s="8">
        <v>2</v>
      </c>
      <c r="B13" s="170" t="s">
        <v>29</v>
      </c>
      <c r="C13" s="171"/>
      <c r="D13" s="171"/>
      <c r="E13" s="171"/>
      <c r="F13" s="171"/>
      <c r="G13" s="171"/>
      <c r="H13" s="175"/>
    </row>
    <row r="14" spans="1:8" s="14" customFormat="1" ht="72.5" x14ac:dyDescent="0.35">
      <c r="A14" s="10" t="s">
        <v>30</v>
      </c>
      <c r="B14" s="183" t="s">
        <v>93</v>
      </c>
      <c r="C14" s="183"/>
      <c r="D14" s="97" t="s">
        <v>94</v>
      </c>
      <c r="E14" s="98" t="s">
        <v>111</v>
      </c>
      <c r="F14" s="33">
        <v>2</v>
      </c>
      <c r="G14" s="99"/>
      <c r="H14" s="34">
        <f>G14*F14</f>
        <v>0</v>
      </c>
    </row>
    <row r="15" spans="1:8" s="14" customFormat="1" ht="58.5" thickBot="1" x14ac:dyDescent="0.4">
      <c r="A15" s="27" t="s">
        <v>31</v>
      </c>
      <c r="B15" s="229" t="s">
        <v>95</v>
      </c>
      <c r="C15" s="230"/>
      <c r="D15" s="96" t="s">
        <v>96</v>
      </c>
      <c r="E15" s="32" t="s">
        <v>111</v>
      </c>
      <c r="F15" s="30">
        <v>5</v>
      </c>
      <c r="G15" s="60"/>
      <c r="H15" s="13">
        <f>G15*F15</f>
        <v>0</v>
      </c>
    </row>
    <row r="16" spans="1:8" s="9" customFormat="1" ht="30" customHeight="1" thickBot="1" x14ac:dyDescent="0.4">
      <c r="A16" s="8">
        <v>3</v>
      </c>
      <c r="B16" s="170" t="s">
        <v>43</v>
      </c>
      <c r="C16" s="171"/>
      <c r="D16" s="171"/>
      <c r="E16" s="171"/>
      <c r="F16" s="171"/>
      <c r="G16" s="171"/>
      <c r="H16" s="175"/>
    </row>
    <row r="17" spans="1:8" ht="44.5" customHeight="1" x14ac:dyDescent="0.35">
      <c r="A17" s="31">
        <v>3.1</v>
      </c>
      <c r="B17" s="173" t="s">
        <v>88</v>
      </c>
      <c r="C17" s="174"/>
      <c r="D17" s="50" t="s">
        <v>89</v>
      </c>
      <c r="E17" s="61" t="s">
        <v>108</v>
      </c>
      <c r="F17" s="12">
        <v>40</v>
      </c>
      <c r="G17" s="51"/>
      <c r="H17" s="13">
        <f>G17*F17</f>
        <v>0</v>
      </c>
    </row>
    <row r="18" spans="1:8" ht="29.5" thickBot="1" x14ac:dyDescent="0.4">
      <c r="A18" s="31">
        <v>3.2</v>
      </c>
      <c r="B18" s="144" t="s">
        <v>83</v>
      </c>
      <c r="C18" s="145"/>
      <c r="D18" s="24" t="s">
        <v>84</v>
      </c>
      <c r="E18" s="32" t="s">
        <v>110</v>
      </c>
      <c r="F18" s="12">
        <v>5</v>
      </c>
      <c r="G18" s="16"/>
      <c r="H18" s="13">
        <f>G18*F18</f>
        <v>0</v>
      </c>
    </row>
    <row r="19" spans="1:8" s="9" customFormat="1" ht="32.5" customHeight="1" thickBot="1" x14ac:dyDescent="0.4">
      <c r="A19" s="8">
        <v>4</v>
      </c>
      <c r="B19" s="170" t="s">
        <v>101</v>
      </c>
      <c r="C19" s="171"/>
      <c r="D19" s="171"/>
      <c r="E19" s="171"/>
      <c r="F19" s="171"/>
      <c r="G19" s="171"/>
      <c r="H19" s="175"/>
    </row>
    <row r="20" spans="1:8" s="14" customFormat="1" ht="116.5" thickBot="1" x14ac:dyDescent="0.4">
      <c r="A20" s="10" t="s">
        <v>102</v>
      </c>
      <c r="B20" s="218" t="s">
        <v>86</v>
      </c>
      <c r="C20" s="219"/>
      <c r="D20" s="44" t="s">
        <v>87</v>
      </c>
      <c r="E20" s="11" t="s">
        <v>104</v>
      </c>
      <c r="F20" s="12">
        <f>(15*4)</f>
        <v>60</v>
      </c>
      <c r="G20" s="16"/>
      <c r="H20" s="23">
        <f>G20*F20</f>
        <v>0</v>
      </c>
    </row>
    <row r="21" spans="1:8" s="9" customFormat="1" ht="32" customHeight="1" thickBot="1" x14ac:dyDescent="0.4">
      <c r="A21" s="8">
        <v>5</v>
      </c>
      <c r="B21" s="170" t="s">
        <v>51</v>
      </c>
      <c r="C21" s="171"/>
      <c r="D21" s="171"/>
      <c r="E21" s="171"/>
      <c r="F21" s="171"/>
      <c r="G21" s="171"/>
      <c r="H21" s="175"/>
    </row>
    <row r="22" spans="1:8" ht="116.5" thickBot="1" x14ac:dyDescent="0.4">
      <c r="A22" s="31">
        <v>5.0999999999999996</v>
      </c>
      <c r="B22" s="185" t="s">
        <v>38</v>
      </c>
      <c r="C22" s="186"/>
      <c r="D22" s="24" t="s">
        <v>120</v>
      </c>
      <c r="E22" s="47" t="s">
        <v>108</v>
      </c>
      <c r="F22" s="12">
        <v>4</v>
      </c>
      <c r="G22" s="16"/>
      <c r="H22" s="13">
        <f t="shared" ref="H22:H24" si="0">G22*F22</f>
        <v>0</v>
      </c>
    </row>
    <row r="23" spans="1:8" s="9" customFormat="1" ht="33" customHeight="1" thickBot="1" x14ac:dyDescent="0.4">
      <c r="A23" s="8">
        <v>6</v>
      </c>
      <c r="B23" s="170" t="s">
        <v>52</v>
      </c>
      <c r="C23" s="171"/>
      <c r="D23" s="171"/>
      <c r="E23" s="171"/>
      <c r="F23" s="171"/>
      <c r="G23" s="171"/>
      <c r="H23" s="175"/>
    </row>
    <row r="24" spans="1:8" ht="205" customHeight="1" thickBot="1" x14ac:dyDescent="0.4">
      <c r="A24" s="31">
        <v>6.1</v>
      </c>
      <c r="B24" s="185" t="s">
        <v>46</v>
      </c>
      <c r="C24" s="186"/>
      <c r="D24" s="50" t="s">
        <v>121</v>
      </c>
      <c r="E24" s="11" t="s">
        <v>82</v>
      </c>
      <c r="F24" s="12">
        <v>1</v>
      </c>
      <c r="G24" s="51"/>
      <c r="H24" s="13">
        <f t="shared" si="0"/>
        <v>0</v>
      </c>
    </row>
    <row r="25" spans="1:8" s="36" customFormat="1" ht="23.25" customHeight="1" thickBot="1" x14ac:dyDescent="0.4">
      <c r="A25" s="231" t="s">
        <v>140</v>
      </c>
      <c r="B25" s="232"/>
      <c r="C25" s="232"/>
      <c r="D25" s="232"/>
      <c r="E25" s="232"/>
      <c r="F25" s="232"/>
      <c r="G25" s="233"/>
      <c r="H25" s="123">
        <f>SUM(H10:H24)</f>
        <v>0</v>
      </c>
    </row>
    <row r="26" spans="1:8" s="36" customFormat="1" ht="16" thickTop="1" x14ac:dyDescent="0.35">
      <c r="A26" s="234" t="s">
        <v>137</v>
      </c>
      <c r="B26" s="235"/>
      <c r="C26" s="235"/>
      <c r="D26" s="235"/>
      <c r="E26" s="235"/>
      <c r="F26" s="235"/>
      <c r="G26" s="236"/>
      <c r="H26" s="122">
        <f>H25*0.18</f>
        <v>0</v>
      </c>
    </row>
    <row r="27" spans="1:8" ht="18.5" x14ac:dyDescent="0.45">
      <c r="A27" s="194" t="s">
        <v>138</v>
      </c>
      <c r="B27" s="195"/>
      <c r="C27" s="195"/>
      <c r="D27" s="195"/>
      <c r="E27" s="195"/>
      <c r="F27" s="195"/>
      <c r="G27" s="196"/>
      <c r="H27" s="119">
        <f>SUM(H25:H26)</f>
        <v>0</v>
      </c>
    </row>
    <row r="28" spans="1:8" s="36" customFormat="1" ht="101.5" customHeight="1" x14ac:dyDescent="0.35">
      <c r="A28" s="52"/>
      <c r="B28" s="105" t="s">
        <v>128</v>
      </c>
      <c r="C28" s="53"/>
      <c r="D28" s="211" t="s">
        <v>141</v>
      </c>
      <c r="E28" s="212"/>
      <c r="F28" s="212"/>
      <c r="G28" s="212"/>
      <c r="H28" s="213"/>
    </row>
    <row r="29" spans="1:8" s="36" customFormat="1" ht="102" customHeight="1" thickBot="1" x14ac:dyDescent="0.4">
      <c r="A29" s="54"/>
      <c r="B29" s="107" t="s">
        <v>129</v>
      </c>
      <c r="C29" s="55"/>
      <c r="D29" s="208" t="s">
        <v>142</v>
      </c>
      <c r="E29" s="209"/>
      <c r="F29" s="209"/>
      <c r="G29" s="209"/>
      <c r="H29" s="210"/>
    </row>
    <row r="30" spans="1:8" s="36" customFormat="1" x14ac:dyDescent="0.35">
      <c r="E30" s="37"/>
      <c r="F30" s="38"/>
      <c r="H30" s="39"/>
    </row>
    <row r="33" spans="4:8" ht="40" customHeight="1" x14ac:dyDescent="0.35">
      <c r="D33" s="277" t="s">
        <v>153</v>
      </c>
      <c r="E33" s="275"/>
      <c r="F33" s="275"/>
      <c r="G33" s="275"/>
      <c r="H33" s="275"/>
    </row>
    <row r="34" spans="4:8" ht="40" customHeight="1" x14ac:dyDescent="0.35">
      <c r="D34" s="277" t="s">
        <v>154</v>
      </c>
      <c r="E34" s="276"/>
      <c r="F34" s="276"/>
      <c r="G34" s="276"/>
      <c r="H34" s="276"/>
    </row>
    <row r="35" spans="4:8" ht="40" customHeight="1" x14ac:dyDescent="0.35">
      <c r="D35" s="277" t="s">
        <v>155</v>
      </c>
      <c r="E35" s="276"/>
      <c r="F35" s="276"/>
      <c r="G35" s="276"/>
      <c r="H35" s="276"/>
    </row>
    <row r="36" spans="4:8" x14ac:dyDescent="0.35">
      <c r="E36" s="276"/>
      <c r="F36" s="276"/>
      <c r="G36" s="276"/>
      <c r="H36" s="276"/>
    </row>
    <row r="37" spans="4:8" x14ac:dyDescent="0.35">
      <c r="E37" s="276"/>
      <c r="F37" s="276"/>
      <c r="G37" s="276"/>
      <c r="H37" s="276"/>
    </row>
    <row r="38" spans="4:8" x14ac:dyDescent="0.35">
      <c r="E38" s="276"/>
      <c r="F38" s="276"/>
      <c r="G38" s="276"/>
      <c r="H38" s="276"/>
    </row>
    <row r="39" spans="4:8" x14ac:dyDescent="0.35">
      <c r="E39" s="276"/>
      <c r="F39" s="276"/>
      <c r="G39" s="276"/>
      <c r="H39" s="276"/>
    </row>
    <row r="40" spans="4:8" x14ac:dyDescent="0.35">
      <c r="E40" s="276"/>
      <c r="F40" s="276"/>
      <c r="G40" s="276"/>
      <c r="H40" s="276"/>
    </row>
  </sheetData>
  <mergeCells count="32">
    <mergeCell ref="E34:H34"/>
    <mergeCell ref="E35:H40"/>
    <mergeCell ref="B23:H23"/>
    <mergeCell ref="B24:C24"/>
    <mergeCell ref="E33:H33"/>
    <mergeCell ref="B16:H16"/>
    <mergeCell ref="B17:C17"/>
    <mergeCell ref="B18:C18"/>
    <mergeCell ref="B21:H21"/>
    <mergeCell ref="B22:C22"/>
    <mergeCell ref="A25:G25"/>
    <mergeCell ref="A26:G26"/>
    <mergeCell ref="A27:G27"/>
    <mergeCell ref="D28:H28"/>
    <mergeCell ref="D29:H29"/>
    <mergeCell ref="B12:C12"/>
    <mergeCell ref="B20:C20"/>
    <mergeCell ref="B13:H13"/>
    <mergeCell ref="B14:C14"/>
    <mergeCell ref="B15:C15"/>
    <mergeCell ref="B19:H19"/>
    <mergeCell ref="B11:C11"/>
    <mergeCell ref="A1:B6"/>
    <mergeCell ref="C1:H1"/>
    <mergeCell ref="C2:H2"/>
    <mergeCell ref="C3:H3"/>
    <mergeCell ref="C4:H4"/>
    <mergeCell ref="C5:H5"/>
    <mergeCell ref="C6:H6"/>
    <mergeCell ref="A7:H7"/>
    <mergeCell ref="B9:H9"/>
    <mergeCell ref="B10:C10"/>
  </mergeCells>
  <pageMargins left="0.70866141732283461" right="0.70866141732283461" top="0.74803149606299213" bottom="0.74803149606299213" header="0.31496062992125984" footer="0.31496062992125984"/>
  <pageSetup paperSize="9" fitToHeight="0" orientation="landscape" r:id="rId1"/>
  <headerFooter>
    <oddFooter>&amp;LPrepared by:&amp;CChecked by:&amp;RApproved by:</oddFooter>
  </headerFooter>
  <rowBreaks count="1" manualBreakCount="1">
    <brk id="2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38CD-E697-4A14-B851-C7372609B54E}">
  <dimension ref="A1:I25"/>
  <sheetViews>
    <sheetView zoomScale="70" zoomScaleNormal="70" workbookViewId="0">
      <selection activeCell="A18" sqref="A18:XFD20"/>
    </sheetView>
  </sheetViews>
  <sheetFormatPr defaultRowHeight="14.5" x14ac:dyDescent="0.35"/>
  <cols>
    <col min="1" max="1" width="5.1796875" style="40" customWidth="1"/>
    <col min="2" max="2" width="29.36328125" style="40" customWidth="1"/>
    <col min="3" max="3" width="7" style="40" hidden="1" customWidth="1"/>
    <col min="4" max="4" width="69.1796875" customWidth="1"/>
    <col min="5" max="5" width="10.08984375" style="37" bestFit="1" customWidth="1"/>
    <col min="6" max="6" width="8" style="38" bestFit="1" customWidth="1"/>
    <col min="7" max="7" width="9.1796875" customWidth="1"/>
    <col min="8" max="8" width="11.81640625" style="41" customWidth="1"/>
    <col min="9" max="9" width="10.54296875" bestFit="1" customWidth="1"/>
  </cols>
  <sheetData>
    <row r="1" spans="1:9" ht="23.5" x14ac:dyDescent="0.35">
      <c r="A1" s="197"/>
      <c r="B1" s="198"/>
      <c r="C1" s="152" t="s">
        <v>0</v>
      </c>
      <c r="D1" s="153"/>
      <c r="E1" s="153"/>
      <c r="F1" s="153"/>
      <c r="G1" s="153"/>
      <c r="H1" s="153"/>
    </row>
    <row r="2" spans="1:9" x14ac:dyDescent="0.35">
      <c r="A2" s="197"/>
      <c r="B2" s="198"/>
      <c r="C2" s="155" t="s">
        <v>1</v>
      </c>
      <c r="D2" s="156"/>
      <c r="E2" s="156"/>
      <c r="F2" s="156"/>
      <c r="G2" s="156"/>
      <c r="H2" s="156"/>
    </row>
    <row r="3" spans="1:9" x14ac:dyDescent="0.35">
      <c r="A3" s="197"/>
      <c r="B3" s="198"/>
      <c r="C3" s="155" t="s">
        <v>2</v>
      </c>
      <c r="D3" s="156"/>
      <c r="E3" s="156"/>
      <c r="F3" s="156"/>
      <c r="G3" s="156"/>
      <c r="H3" s="156"/>
    </row>
    <row r="4" spans="1:9" x14ac:dyDescent="0.35">
      <c r="A4" s="197"/>
      <c r="B4" s="198"/>
      <c r="C4" s="158" t="s">
        <v>3</v>
      </c>
      <c r="D4" s="159"/>
      <c r="E4" s="159"/>
      <c r="F4" s="159"/>
      <c r="G4" s="159"/>
      <c r="H4" s="159"/>
    </row>
    <row r="5" spans="1:9" x14ac:dyDescent="0.35">
      <c r="A5" s="197"/>
      <c r="B5" s="198"/>
      <c r="C5" s="161" t="s">
        <v>77</v>
      </c>
      <c r="D5" s="162"/>
      <c r="E5" s="162"/>
      <c r="F5" s="162"/>
      <c r="G5" s="162"/>
      <c r="H5" s="162"/>
    </row>
    <row r="6" spans="1:9" ht="15" thickBot="1" x14ac:dyDescent="0.4">
      <c r="A6" s="199"/>
      <c r="B6" s="200"/>
      <c r="C6" s="164" t="s">
        <v>5</v>
      </c>
      <c r="D6" s="165"/>
      <c r="E6" s="165"/>
      <c r="F6" s="165"/>
      <c r="G6" s="165"/>
      <c r="H6" s="165"/>
    </row>
    <row r="7" spans="1:9" ht="21.5" thickBot="1" x14ac:dyDescent="0.4">
      <c r="A7" s="167" t="s">
        <v>6</v>
      </c>
      <c r="B7" s="237"/>
      <c r="C7" s="237"/>
      <c r="D7" s="168"/>
      <c r="E7" s="168"/>
      <c r="F7" s="168"/>
      <c r="G7" s="168"/>
      <c r="H7" s="168"/>
    </row>
    <row r="8" spans="1:9" s="7" customFormat="1" ht="65.5" thickBot="1" x14ac:dyDescent="0.4">
      <c r="A8" s="62" t="s">
        <v>7</v>
      </c>
      <c r="B8" s="238" t="s">
        <v>53</v>
      </c>
      <c r="C8" s="201"/>
      <c r="D8" s="5" t="s">
        <v>54</v>
      </c>
      <c r="E8" s="3" t="s">
        <v>10</v>
      </c>
      <c r="F8" s="4" t="s">
        <v>11</v>
      </c>
      <c r="G8" s="5" t="s">
        <v>12</v>
      </c>
      <c r="H8" s="6" t="s">
        <v>13</v>
      </c>
    </row>
    <row r="9" spans="1:9" s="9" customFormat="1" ht="29.5" customHeight="1" thickBot="1" x14ac:dyDescent="0.4">
      <c r="A9" s="63">
        <v>1</v>
      </c>
      <c r="B9" s="239" t="s">
        <v>51</v>
      </c>
      <c r="C9" s="240"/>
      <c r="D9" s="64"/>
      <c r="E9" s="64"/>
      <c r="F9" s="64"/>
      <c r="G9" s="65"/>
      <c r="H9" s="64"/>
    </row>
    <row r="10" spans="1:9" ht="102" thickBot="1" x14ac:dyDescent="0.4">
      <c r="A10" s="124">
        <v>1.1000000000000001</v>
      </c>
      <c r="B10" s="241" t="s">
        <v>55</v>
      </c>
      <c r="C10" s="242"/>
      <c r="D10" s="18" t="s">
        <v>56</v>
      </c>
      <c r="E10" s="125" t="s">
        <v>111</v>
      </c>
      <c r="F10" s="19">
        <v>1</v>
      </c>
      <c r="G10" s="17"/>
      <c r="H10" s="13">
        <f>F10*G10</f>
        <v>0</v>
      </c>
    </row>
    <row r="11" spans="1:9" s="36" customFormat="1" ht="23.25" customHeight="1" thickBot="1" x14ac:dyDescent="0.4">
      <c r="A11" s="246" t="s">
        <v>139</v>
      </c>
      <c r="B11" s="246"/>
      <c r="C11" s="246"/>
      <c r="D11" s="246"/>
      <c r="E11" s="246"/>
      <c r="F11" s="246"/>
      <c r="G11" s="246"/>
      <c r="H11" s="123">
        <f>SUM(H9:H10)</f>
        <v>0</v>
      </c>
    </row>
    <row r="12" spans="1:9" s="36" customFormat="1" ht="16" thickTop="1" x14ac:dyDescent="0.35">
      <c r="A12" s="243" t="s">
        <v>137</v>
      </c>
      <c r="B12" s="244"/>
      <c r="C12" s="244"/>
      <c r="D12" s="244"/>
      <c r="E12" s="244"/>
      <c r="F12" s="244"/>
      <c r="G12" s="245"/>
      <c r="H12" s="122">
        <f>H11*0.18</f>
        <v>0</v>
      </c>
    </row>
    <row r="13" spans="1:9" ht="18.5" x14ac:dyDescent="0.45">
      <c r="A13" s="194" t="s">
        <v>138</v>
      </c>
      <c r="B13" s="195"/>
      <c r="C13" s="195"/>
      <c r="D13" s="195"/>
      <c r="E13" s="195"/>
      <c r="F13" s="195"/>
      <c r="G13" s="196"/>
      <c r="H13" s="119">
        <f>SUM(H11:H12)</f>
        <v>0</v>
      </c>
    </row>
    <row r="14" spans="1:9" s="36" customFormat="1" ht="101.5" customHeight="1" x14ac:dyDescent="0.35">
      <c r="A14" s="52"/>
      <c r="B14" s="187" t="s">
        <v>128</v>
      </c>
      <c r="C14" s="187"/>
      <c r="D14" s="211" t="s">
        <v>141</v>
      </c>
      <c r="E14" s="212"/>
      <c r="F14" s="212"/>
      <c r="G14" s="212"/>
      <c r="H14" s="213"/>
    </row>
    <row r="15" spans="1:9" s="36" customFormat="1" ht="116.5" customHeight="1" thickBot="1" x14ac:dyDescent="0.4">
      <c r="A15" s="54"/>
      <c r="B15" s="206" t="s">
        <v>129</v>
      </c>
      <c r="C15" s="207"/>
      <c r="D15" s="247" t="s">
        <v>142</v>
      </c>
      <c r="E15" s="248"/>
      <c r="F15" s="248"/>
      <c r="G15" s="248"/>
      <c r="H15" s="249"/>
      <c r="I15" s="56"/>
    </row>
    <row r="16" spans="1:9" s="36" customFormat="1" x14ac:dyDescent="0.35">
      <c r="E16" s="37"/>
      <c r="F16" s="38"/>
      <c r="H16" s="39"/>
    </row>
    <row r="18" spans="4:8" ht="40" customHeight="1" x14ac:dyDescent="0.35">
      <c r="D18" s="277" t="s">
        <v>153</v>
      </c>
      <c r="E18" s="275"/>
      <c r="F18" s="275"/>
      <c r="G18" s="275"/>
      <c r="H18" s="275"/>
    </row>
    <row r="19" spans="4:8" ht="40" customHeight="1" x14ac:dyDescent="0.35">
      <c r="D19" s="277" t="s">
        <v>154</v>
      </c>
      <c r="E19" s="276"/>
      <c r="F19" s="276"/>
      <c r="G19" s="276"/>
      <c r="H19" s="276"/>
    </row>
    <row r="20" spans="4:8" ht="40" customHeight="1" x14ac:dyDescent="0.35">
      <c r="D20" s="277" t="s">
        <v>155</v>
      </c>
      <c r="E20" s="276"/>
      <c r="F20" s="276"/>
      <c r="G20" s="276"/>
      <c r="H20" s="276"/>
    </row>
    <row r="21" spans="4:8" x14ac:dyDescent="0.35">
      <c r="D21" s="40"/>
      <c r="E21" s="276"/>
      <c r="F21" s="276"/>
      <c r="G21" s="276"/>
      <c r="H21" s="276"/>
    </row>
    <row r="22" spans="4:8" x14ac:dyDescent="0.35">
      <c r="D22" s="40"/>
      <c r="E22" s="276"/>
      <c r="F22" s="276"/>
      <c r="G22" s="276"/>
      <c r="H22" s="276"/>
    </row>
    <row r="23" spans="4:8" x14ac:dyDescent="0.35">
      <c r="D23" s="40"/>
      <c r="E23" s="276"/>
      <c r="F23" s="276"/>
      <c r="G23" s="276"/>
      <c r="H23" s="276"/>
    </row>
    <row r="24" spans="4:8" x14ac:dyDescent="0.35">
      <c r="D24" s="40"/>
      <c r="E24" s="276"/>
      <c r="F24" s="276"/>
      <c r="G24" s="276"/>
      <c r="H24" s="276"/>
    </row>
    <row r="25" spans="4:8" x14ac:dyDescent="0.35">
      <c r="D25" s="40"/>
      <c r="E25" s="276"/>
      <c r="F25" s="276"/>
      <c r="G25" s="276"/>
      <c r="H25" s="276"/>
    </row>
  </sheetData>
  <mergeCells count="21">
    <mergeCell ref="E20:H25"/>
    <mergeCell ref="B15:C15"/>
    <mergeCell ref="A7:H7"/>
    <mergeCell ref="B8:C8"/>
    <mergeCell ref="B9:C9"/>
    <mergeCell ref="B10:C10"/>
    <mergeCell ref="B14:C14"/>
    <mergeCell ref="A12:G12"/>
    <mergeCell ref="A13:G13"/>
    <mergeCell ref="A11:G11"/>
    <mergeCell ref="D14:H14"/>
    <mergeCell ref="D15:H15"/>
    <mergeCell ref="E18:H18"/>
    <mergeCell ref="E19:H19"/>
    <mergeCell ref="A1:B6"/>
    <mergeCell ref="C1:H1"/>
    <mergeCell ref="C2:H2"/>
    <mergeCell ref="C3:H3"/>
    <mergeCell ref="C4:H4"/>
    <mergeCell ref="C5:H5"/>
    <mergeCell ref="C6:H6"/>
  </mergeCells>
  <pageMargins left="0.70866141732283461" right="0.70866141732283461" top="0.74803149606299213" bottom="0.74803149606299213" header="0.31496062992125984" footer="0.31496062992125984"/>
  <pageSetup paperSize="9" fitToHeight="0" orientation="landscape" r:id="rId1"/>
  <headerFooter>
    <oddFooter>&amp;LPrepared by:&amp;CChecked by:&amp;RApproved by:</oddFooter>
  </headerFooter>
  <rowBreaks count="1" manualBreakCount="1">
    <brk id="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AA96C-5037-44E6-8055-BE2CD3C7A5B6}">
  <dimension ref="A1:I35"/>
  <sheetViews>
    <sheetView topLeftCell="A16" zoomScale="70" zoomScaleNormal="70" workbookViewId="0">
      <selection activeCell="A28" sqref="A28:XFD30"/>
    </sheetView>
  </sheetViews>
  <sheetFormatPr defaultRowHeight="14.5" x14ac:dyDescent="0.35"/>
  <cols>
    <col min="1" max="1" width="5.1796875" style="40" customWidth="1"/>
    <col min="2" max="2" width="28.453125" style="40" customWidth="1"/>
    <col min="3" max="3" width="0.453125" style="40" hidden="1" customWidth="1"/>
    <col min="4" max="4" width="80.36328125" style="40" customWidth="1"/>
    <col min="5" max="5" width="10.08984375" style="37" bestFit="1" customWidth="1"/>
    <col min="6" max="6" width="8" style="38" bestFit="1" customWidth="1"/>
    <col min="7" max="7" width="9.1796875" customWidth="1"/>
    <col min="8" max="8" width="11.81640625" style="41" customWidth="1"/>
  </cols>
  <sheetData>
    <row r="1" spans="1:9" ht="23.5" x14ac:dyDescent="0.35">
      <c r="A1" s="197"/>
      <c r="B1" s="198"/>
      <c r="C1" s="152" t="s">
        <v>0</v>
      </c>
      <c r="D1" s="153"/>
      <c r="E1" s="153"/>
      <c r="F1" s="153"/>
      <c r="G1" s="153"/>
      <c r="H1" s="153"/>
    </row>
    <row r="2" spans="1:9" x14ac:dyDescent="0.35">
      <c r="A2" s="197"/>
      <c r="B2" s="198"/>
      <c r="C2" s="155" t="s">
        <v>1</v>
      </c>
      <c r="D2" s="156"/>
      <c r="E2" s="156"/>
      <c r="F2" s="156"/>
      <c r="G2" s="156"/>
      <c r="H2" s="156"/>
    </row>
    <row r="3" spans="1:9" x14ac:dyDescent="0.35">
      <c r="A3" s="197"/>
      <c r="B3" s="198"/>
      <c r="C3" s="155" t="s">
        <v>2</v>
      </c>
      <c r="D3" s="156"/>
      <c r="E3" s="156"/>
      <c r="F3" s="156"/>
      <c r="G3" s="156"/>
      <c r="H3" s="156"/>
    </row>
    <row r="4" spans="1:9" x14ac:dyDescent="0.35">
      <c r="A4" s="197"/>
      <c r="B4" s="198"/>
      <c r="C4" s="158" t="s">
        <v>3</v>
      </c>
      <c r="D4" s="159"/>
      <c r="E4" s="159"/>
      <c r="F4" s="159"/>
      <c r="G4" s="159"/>
      <c r="H4" s="159"/>
    </row>
    <row r="5" spans="1:9" x14ac:dyDescent="0.35">
      <c r="A5" s="197"/>
      <c r="B5" s="198"/>
      <c r="C5" s="161" t="s">
        <v>57</v>
      </c>
      <c r="D5" s="162"/>
      <c r="E5" s="162"/>
      <c r="F5" s="162"/>
      <c r="G5" s="162"/>
      <c r="H5" s="162"/>
    </row>
    <row r="6" spans="1:9" ht="15" thickBot="1" x14ac:dyDescent="0.4">
      <c r="A6" s="199"/>
      <c r="B6" s="200"/>
      <c r="C6" s="164" t="s">
        <v>5</v>
      </c>
      <c r="D6" s="165"/>
      <c r="E6" s="165"/>
      <c r="F6" s="165"/>
      <c r="G6" s="165"/>
      <c r="H6" s="165"/>
    </row>
    <row r="7" spans="1:9" ht="21.5" thickBot="1" x14ac:dyDescent="0.4">
      <c r="A7" s="167" t="s">
        <v>6</v>
      </c>
      <c r="B7" s="168"/>
      <c r="C7" s="168"/>
      <c r="D7" s="168"/>
      <c r="E7" s="168"/>
      <c r="F7" s="168"/>
      <c r="G7" s="168"/>
      <c r="H7" s="168"/>
    </row>
    <row r="8" spans="1:9" s="7" customFormat="1" ht="65.5" thickBot="1" x14ac:dyDescent="0.4">
      <c r="A8" s="1" t="s">
        <v>7</v>
      </c>
      <c r="B8" s="2" t="s">
        <v>8</v>
      </c>
      <c r="C8" s="2"/>
      <c r="D8" s="2" t="s">
        <v>9</v>
      </c>
      <c r="E8" s="3" t="s">
        <v>10</v>
      </c>
      <c r="F8" s="4" t="s">
        <v>11</v>
      </c>
      <c r="G8" s="5" t="s">
        <v>12</v>
      </c>
      <c r="H8" s="6" t="s">
        <v>13</v>
      </c>
    </row>
    <row r="9" spans="1:9" s="9" customFormat="1" ht="29.5" customHeight="1" thickBot="1" x14ac:dyDescent="0.4">
      <c r="A9" s="8">
        <v>1</v>
      </c>
      <c r="B9" s="170" t="s">
        <v>40</v>
      </c>
      <c r="C9" s="171"/>
      <c r="D9" s="171"/>
      <c r="E9" s="250"/>
      <c r="F9" s="171"/>
      <c r="G9" s="171"/>
      <c r="H9" s="175"/>
    </row>
    <row r="10" spans="1:9" s="14" customFormat="1" ht="159.5" x14ac:dyDescent="0.35">
      <c r="A10" s="10" t="s">
        <v>15</v>
      </c>
      <c r="B10" s="173" t="s">
        <v>92</v>
      </c>
      <c r="C10" s="174"/>
      <c r="D10" s="79" t="s">
        <v>91</v>
      </c>
      <c r="E10" s="11" t="s">
        <v>104</v>
      </c>
      <c r="F10" s="12">
        <v>138</v>
      </c>
      <c r="G10" s="16"/>
      <c r="H10" s="13">
        <f t="shared" ref="H10:H11" si="0">G10*F10</f>
        <v>0</v>
      </c>
    </row>
    <row r="11" spans="1:9" s="14" customFormat="1" ht="101.5" x14ac:dyDescent="0.35">
      <c r="A11" s="10" t="s">
        <v>17</v>
      </c>
      <c r="B11" s="144" t="s">
        <v>80</v>
      </c>
      <c r="C11" s="145"/>
      <c r="D11" s="15" t="s">
        <v>81</v>
      </c>
      <c r="E11" s="11" t="s">
        <v>104</v>
      </c>
      <c r="F11" s="12">
        <v>115</v>
      </c>
      <c r="G11" s="16"/>
      <c r="H11" s="13">
        <f t="shared" si="0"/>
        <v>0</v>
      </c>
    </row>
    <row r="12" spans="1:9" s="14" customFormat="1" ht="58" customHeight="1" x14ac:dyDescent="0.35">
      <c r="A12" s="10" t="s">
        <v>18</v>
      </c>
      <c r="B12" s="144" t="s">
        <v>20</v>
      </c>
      <c r="C12" s="145"/>
      <c r="D12" s="15" t="s">
        <v>21</v>
      </c>
      <c r="E12" s="11" t="s">
        <v>104</v>
      </c>
      <c r="F12" s="12">
        <v>58</v>
      </c>
      <c r="G12" s="16"/>
      <c r="H12" s="13">
        <f>G12*F12</f>
        <v>0</v>
      </c>
    </row>
    <row r="13" spans="1:9" s="14" customFormat="1" ht="73" thickBot="1" x14ac:dyDescent="0.4">
      <c r="A13" s="10" t="s">
        <v>97</v>
      </c>
      <c r="B13" s="28" t="s">
        <v>58</v>
      </c>
      <c r="C13" s="28"/>
      <c r="D13" s="20" t="s">
        <v>59</v>
      </c>
      <c r="E13" s="104" t="s">
        <v>32</v>
      </c>
      <c r="F13" s="22">
        <v>6</v>
      </c>
      <c r="G13" s="43"/>
      <c r="H13" s="23">
        <f>G13*F13</f>
        <v>0</v>
      </c>
    </row>
    <row r="14" spans="1:9" s="9" customFormat="1" ht="32.5" customHeight="1" thickBot="1" x14ac:dyDescent="0.4">
      <c r="A14" s="8">
        <v>2</v>
      </c>
      <c r="B14" s="180" t="s">
        <v>29</v>
      </c>
      <c r="C14" s="181"/>
      <c r="D14" s="181"/>
      <c r="E14" s="181"/>
      <c r="F14" s="181"/>
      <c r="G14" s="181"/>
      <c r="H14" s="203"/>
    </row>
    <row r="15" spans="1:9" s="14" customFormat="1" ht="130.5" x14ac:dyDescent="0.35">
      <c r="A15" s="27" t="s">
        <v>30</v>
      </c>
      <c r="B15" s="251" t="s">
        <v>60</v>
      </c>
      <c r="C15" s="251"/>
      <c r="D15" s="66" t="s">
        <v>122</v>
      </c>
      <c r="E15" s="67" t="s">
        <v>108</v>
      </c>
      <c r="F15" s="19">
        <v>2</v>
      </c>
      <c r="G15" s="42"/>
      <c r="H15" s="17">
        <f t="shared" ref="H15:H16" si="1">G15*F15</f>
        <v>0</v>
      </c>
      <c r="I15" s="68"/>
    </row>
    <row r="16" spans="1:9" s="14" customFormat="1" ht="44" thickBot="1" x14ac:dyDescent="0.4">
      <c r="A16" s="69" t="s">
        <v>31</v>
      </c>
      <c r="B16" s="28" t="s">
        <v>61</v>
      </c>
      <c r="C16" s="28"/>
      <c r="D16" s="29" t="s">
        <v>62</v>
      </c>
      <c r="E16" s="21" t="s">
        <v>104</v>
      </c>
      <c r="F16" s="22">
        <v>5</v>
      </c>
      <c r="G16" s="43"/>
      <c r="H16" s="23">
        <f t="shared" si="1"/>
        <v>0</v>
      </c>
      <c r="I16" s="68"/>
    </row>
    <row r="17" spans="1:8" s="9" customFormat="1" ht="30" customHeight="1" thickBot="1" x14ac:dyDescent="0.4">
      <c r="A17" s="70">
        <v>3</v>
      </c>
      <c r="B17" s="180" t="s">
        <v>43</v>
      </c>
      <c r="C17" s="181"/>
      <c r="D17" s="181"/>
      <c r="E17" s="181"/>
      <c r="F17" s="181"/>
      <c r="G17" s="181"/>
      <c r="H17" s="203"/>
    </row>
    <row r="18" spans="1:8" ht="58.5" thickBot="1" x14ac:dyDescent="0.4">
      <c r="A18" s="31">
        <v>3.1</v>
      </c>
      <c r="B18" s="173" t="s">
        <v>88</v>
      </c>
      <c r="C18" s="174"/>
      <c r="D18" s="50" t="s">
        <v>89</v>
      </c>
      <c r="E18" s="61" t="s">
        <v>108</v>
      </c>
      <c r="F18" s="12">
        <v>6</v>
      </c>
      <c r="G18" s="51"/>
      <c r="H18" s="13">
        <f t="shared" ref="H18:H20" si="2">G18*F18</f>
        <v>0</v>
      </c>
    </row>
    <row r="19" spans="1:8" s="9" customFormat="1" ht="33" customHeight="1" thickBot="1" x14ac:dyDescent="0.4">
      <c r="A19" s="8">
        <v>4</v>
      </c>
      <c r="B19" s="170" t="s">
        <v>52</v>
      </c>
      <c r="C19" s="171"/>
      <c r="D19" s="171"/>
      <c r="E19" s="171"/>
      <c r="F19" s="171"/>
      <c r="G19" s="171"/>
      <c r="H19" s="175"/>
    </row>
    <row r="20" spans="1:8" ht="145.5" thickBot="1" x14ac:dyDescent="0.4">
      <c r="A20" s="31">
        <v>4.0999999999999996</v>
      </c>
      <c r="B20" s="183" t="s">
        <v>63</v>
      </c>
      <c r="C20" s="183"/>
      <c r="D20" s="71" t="s">
        <v>90</v>
      </c>
      <c r="E20" s="72" t="s">
        <v>47</v>
      </c>
      <c r="F20" s="33">
        <v>65</v>
      </c>
      <c r="G20" s="95"/>
      <c r="H20" s="34">
        <f t="shared" si="2"/>
        <v>0</v>
      </c>
    </row>
    <row r="21" spans="1:8" s="36" customFormat="1" ht="23.25" customHeight="1" thickBot="1" x14ac:dyDescent="0.4">
      <c r="A21" s="253" t="s">
        <v>140</v>
      </c>
      <c r="B21" s="254"/>
      <c r="C21" s="254"/>
      <c r="D21" s="254"/>
      <c r="E21" s="254"/>
      <c r="F21" s="254"/>
      <c r="G21" s="255"/>
      <c r="H21" s="121">
        <f>SUM(H10:H20)</f>
        <v>0</v>
      </c>
    </row>
    <row r="22" spans="1:8" s="36" customFormat="1" ht="15.5" x14ac:dyDescent="0.35">
      <c r="A22" s="256" t="s">
        <v>137</v>
      </c>
      <c r="B22" s="257"/>
      <c r="C22" s="257"/>
      <c r="D22" s="257"/>
      <c r="E22" s="257"/>
      <c r="F22" s="257"/>
      <c r="G22" s="258"/>
      <c r="H22" s="122">
        <f>H21*0.18</f>
        <v>0</v>
      </c>
    </row>
    <row r="23" spans="1:8" ht="19" thickBot="1" x14ac:dyDescent="0.5">
      <c r="A23" s="263" t="s">
        <v>138</v>
      </c>
      <c r="B23" s="264"/>
      <c r="C23" s="264"/>
      <c r="D23" s="264"/>
      <c r="E23" s="264"/>
      <c r="F23" s="264"/>
      <c r="G23" s="265"/>
      <c r="H23" s="119">
        <f>SUM(H21:H22)</f>
        <v>0</v>
      </c>
    </row>
    <row r="24" spans="1:8" s="36" customFormat="1" ht="101.5" customHeight="1" x14ac:dyDescent="0.35">
      <c r="A24" s="108"/>
      <c r="B24" s="252" t="s">
        <v>128</v>
      </c>
      <c r="C24" s="252"/>
      <c r="D24" s="260" t="s">
        <v>141</v>
      </c>
      <c r="E24" s="261"/>
      <c r="F24" s="261"/>
      <c r="G24" s="261"/>
      <c r="H24" s="262"/>
    </row>
    <row r="25" spans="1:8" s="36" customFormat="1" ht="102" customHeight="1" thickBot="1" x14ac:dyDescent="0.4">
      <c r="A25" s="54"/>
      <c r="B25" s="107" t="s">
        <v>129</v>
      </c>
      <c r="C25" s="55"/>
      <c r="D25" s="208" t="s">
        <v>142</v>
      </c>
      <c r="E25" s="209"/>
      <c r="F25" s="209"/>
      <c r="G25" s="209"/>
      <c r="H25" s="259"/>
    </row>
    <row r="26" spans="1:8" s="36" customFormat="1" x14ac:dyDescent="0.35">
      <c r="E26" s="37"/>
      <c r="F26" s="38"/>
      <c r="H26" s="39"/>
    </row>
    <row r="28" spans="1:8" ht="40" customHeight="1" x14ac:dyDescent="0.35">
      <c r="D28" s="277" t="s">
        <v>153</v>
      </c>
      <c r="E28" s="275"/>
      <c r="F28" s="275"/>
      <c r="G28" s="275"/>
      <c r="H28" s="275"/>
    </row>
    <row r="29" spans="1:8" ht="40" customHeight="1" x14ac:dyDescent="0.35">
      <c r="D29" s="277" t="s">
        <v>154</v>
      </c>
      <c r="E29" s="276"/>
      <c r="F29" s="276"/>
      <c r="G29" s="276"/>
      <c r="H29" s="276"/>
    </row>
    <row r="30" spans="1:8" ht="40" customHeight="1" x14ac:dyDescent="0.35">
      <c r="D30" s="277" t="s">
        <v>155</v>
      </c>
      <c r="E30" s="276"/>
      <c r="F30" s="276"/>
      <c r="G30" s="276"/>
      <c r="H30" s="276"/>
    </row>
    <row r="31" spans="1:8" x14ac:dyDescent="0.35">
      <c r="E31" s="276"/>
      <c r="F31" s="276"/>
      <c r="G31" s="276"/>
      <c r="H31" s="276"/>
    </row>
    <row r="32" spans="1:8" x14ac:dyDescent="0.35">
      <c r="E32" s="276"/>
      <c r="F32" s="276"/>
      <c r="G32" s="276"/>
      <c r="H32" s="276"/>
    </row>
    <row r="33" spans="5:8" x14ac:dyDescent="0.35">
      <c r="E33" s="276"/>
      <c r="F33" s="276"/>
      <c r="G33" s="276"/>
      <c r="H33" s="276"/>
    </row>
    <row r="34" spans="5:8" x14ac:dyDescent="0.35">
      <c r="E34" s="276"/>
      <c r="F34" s="276"/>
      <c r="G34" s="276"/>
      <c r="H34" s="276"/>
    </row>
    <row r="35" spans="5:8" x14ac:dyDescent="0.35">
      <c r="E35" s="276"/>
      <c r="F35" s="276"/>
      <c r="G35" s="276"/>
      <c r="H35" s="276"/>
    </row>
  </sheetData>
  <mergeCells count="27">
    <mergeCell ref="E30:H35"/>
    <mergeCell ref="E29:H29"/>
    <mergeCell ref="B12:C12"/>
    <mergeCell ref="B14:H14"/>
    <mergeCell ref="B15:C15"/>
    <mergeCell ref="B17:H17"/>
    <mergeCell ref="B18:C18"/>
    <mergeCell ref="B19:H19"/>
    <mergeCell ref="B24:C24"/>
    <mergeCell ref="A21:G21"/>
    <mergeCell ref="A22:G22"/>
    <mergeCell ref="D25:H25"/>
    <mergeCell ref="D24:H24"/>
    <mergeCell ref="A23:G23"/>
    <mergeCell ref="E28:H28"/>
    <mergeCell ref="A7:H7"/>
    <mergeCell ref="B9:H9"/>
    <mergeCell ref="B10:C10"/>
    <mergeCell ref="B11:C11"/>
    <mergeCell ref="B20:C20"/>
    <mergeCell ref="A1:B6"/>
    <mergeCell ref="C1:H1"/>
    <mergeCell ref="C2:H2"/>
    <mergeCell ref="C3:H3"/>
    <mergeCell ref="C4:H4"/>
    <mergeCell ref="C5:H5"/>
    <mergeCell ref="C6:H6"/>
  </mergeCells>
  <pageMargins left="0.70866141732283461" right="0.70866141732283461" top="0.74803149606299213" bottom="0.74803149606299213" header="0.31496062992125984" footer="0.31496062992125984"/>
  <pageSetup paperSize="9" fitToHeight="0" orientation="landscape" r:id="rId1"/>
  <headerFooter>
    <oddFooter>&amp;LPrepared by:&amp;CChecked by:&amp;RApproved by: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389D-F1DC-4E63-A8B7-50CBB236C9E9}">
  <dimension ref="A1:G12"/>
  <sheetViews>
    <sheetView topLeftCell="A3" workbookViewId="0">
      <selection activeCell="B7" sqref="B7"/>
    </sheetView>
  </sheetViews>
  <sheetFormatPr defaultRowHeight="14.5" x14ac:dyDescent="0.35"/>
  <cols>
    <col min="1" max="1" width="13.36328125" bestFit="1" customWidth="1"/>
    <col min="2" max="2" width="29.1796875" customWidth="1"/>
    <col min="3" max="3" width="32.90625" customWidth="1"/>
    <col min="4" max="4" width="24.36328125" customWidth="1"/>
    <col min="7" max="7" width="11.90625" bestFit="1" customWidth="1"/>
    <col min="8" max="8" width="43.26953125" customWidth="1"/>
  </cols>
  <sheetData>
    <row r="1" spans="1:7" ht="23.5" x14ac:dyDescent="0.35">
      <c r="A1" s="197"/>
      <c r="B1" s="198"/>
      <c r="C1" s="269" t="s">
        <v>0</v>
      </c>
      <c r="D1" s="270"/>
    </row>
    <row r="2" spans="1:7" x14ac:dyDescent="0.35">
      <c r="A2" s="197"/>
      <c r="B2" s="198"/>
      <c r="C2" s="271" t="s">
        <v>1</v>
      </c>
      <c r="D2" s="272"/>
    </row>
    <row r="3" spans="1:7" x14ac:dyDescent="0.35">
      <c r="A3" s="197"/>
      <c r="B3" s="198"/>
      <c r="C3" s="271" t="s">
        <v>2</v>
      </c>
      <c r="D3" s="272"/>
    </row>
    <row r="4" spans="1:7" ht="15" thickBot="1" x14ac:dyDescent="0.4">
      <c r="A4" s="197"/>
      <c r="B4" s="198"/>
      <c r="C4" s="273" t="s">
        <v>64</v>
      </c>
      <c r="D4" s="274"/>
    </row>
    <row r="5" spans="1:7" ht="21.5" thickBot="1" x14ac:dyDescent="0.4">
      <c r="A5" s="167" t="s">
        <v>6</v>
      </c>
      <c r="B5" s="168"/>
      <c r="C5" s="168"/>
      <c r="D5" s="169"/>
    </row>
    <row r="6" spans="1:7" ht="15.5" x14ac:dyDescent="0.35">
      <c r="A6" s="73" t="s">
        <v>66</v>
      </c>
      <c r="B6" s="74" t="s">
        <v>67</v>
      </c>
      <c r="C6" s="74" t="s">
        <v>68</v>
      </c>
      <c r="D6" s="75" t="s">
        <v>69</v>
      </c>
    </row>
    <row r="7" spans="1:7" ht="43.5" x14ac:dyDescent="0.35">
      <c r="A7" s="76" t="s">
        <v>65</v>
      </c>
      <c r="B7" s="77" t="s">
        <v>136</v>
      </c>
      <c r="C7" s="78">
        <f>'School 1'!H33</f>
        <v>0</v>
      </c>
      <c r="D7" s="266">
        <f>SUM(C7:C12)</f>
        <v>0</v>
      </c>
    </row>
    <row r="8" spans="1:7" ht="29" x14ac:dyDescent="0.35">
      <c r="A8" s="76" t="s">
        <v>70</v>
      </c>
      <c r="B8" s="77" t="s">
        <v>74</v>
      </c>
      <c r="C8" s="78">
        <f>'School 2'!H29</f>
        <v>0</v>
      </c>
      <c r="D8" s="267"/>
      <c r="G8" s="36"/>
    </row>
    <row r="9" spans="1:7" ht="29" x14ac:dyDescent="0.35">
      <c r="A9" s="76" t="s">
        <v>71</v>
      </c>
      <c r="B9" s="77" t="s">
        <v>75</v>
      </c>
      <c r="C9" s="78">
        <f>'School 3'!H25</f>
        <v>0</v>
      </c>
      <c r="D9" s="267"/>
    </row>
    <row r="10" spans="1:7" ht="29" x14ac:dyDescent="0.35">
      <c r="A10" s="76" t="s">
        <v>72</v>
      </c>
      <c r="B10" s="77" t="s">
        <v>76</v>
      </c>
      <c r="C10" s="78">
        <f>'School 4'!H27</f>
        <v>0</v>
      </c>
      <c r="D10" s="267"/>
    </row>
    <row r="11" spans="1:7" ht="43.5" x14ac:dyDescent="0.35">
      <c r="A11" s="142" t="s">
        <v>73</v>
      </c>
      <c r="B11" s="77" t="s">
        <v>78</v>
      </c>
      <c r="C11" s="78">
        <f>'School 5'!H13</f>
        <v>0</v>
      </c>
      <c r="D11" s="267"/>
    </row>
    <row r="12" spans="1:7" ht="29.5" thickBot="1" x14ac:dyDescent="0.4">
      <c r="A12" s="141" t="s">
        <v>135</v>
      </c>
      <c r="B12" s="139" t="s">
        <v>79</v>
      </c>
      <c r="C12" s="140">
        <f>'School 6'!H23</f>
        <v>0</v>
      </c>
      <c r="D12" s="268"/>
    </row>
  </sheetData>
  <mergeCells count="7">
    <mergeCell ref="D7:D12"/>
    <mergeCell ref="A5:D5"/>
    <mergeCell ref="C1:D1"/>
    <mergeCell ref="C2:D2"/>
    <mergeCell ref="C3:D3"/>
    <mergeCell ref="C4:D4"/>
    <mergeCell ref="A1:B4"/>
  </mergeCells>
  <phoneticPr fontId="16"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School 1</vt:lpstr>
      <vt:lpstr>School 2</vt:lpstr>
      <vt:lpstr>School 3</vt:lpstr>
      <vt:lpstr>School 4</vt:lpstr>
      <vt:lpstr>School 5</vt:lpstr>
      <vt:lpstr>School 6</vt:lpstr>
      <vt:lpstr>SUMMARY</vt:lpstr>
      <vt:lpstr>'School 1'!Print_Area</vt:lpstr>
      <vt:lpstr>'School 2'!Print_Area</vt:lpstr>
      <vt:lpstr>'School 3'!Print_Area</vt:lpstr>
      <vt:lpstr>'School 4'!Print_Area</vt:lpstr>
      <vt:lpstr>'School 5'!Print_Area</vt:lpstr>
      <vt:lpstr>'School 6'!Print_Area</vt:lpstr>
      <vt:lpstr>'School 1'!Print_Titles</vt:lpstr>
      <vt:lpstr>'School 2'!Print_Titles</vt:lpstr>
      <vt:lpstr>'School 3'!Print_Titles</vt:lpstr>
      <vt:lpstr>'School 4'!Print_Titles</vt:lpstr>
      <vt:lpstr>'School 5'!Print_Titles</vt:lpstr>
      <vt:lpstr>'School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Kaya, Duygu Damla</dc:creator>
  <cp:lastModifiedBy>Dusunen, Ali</cp:lastModifiedBy>
  <dcterms:created xsi:type="dcterms:W3CDTF">2015-06-05T18:17:20Z</dcterms:created>
  <dcterms:modified xsi:type="dcterms:W3CDTF">2023-05-18T10:56:46Z</dcterms:modified>
</cp:coreProperties>
</file>