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icef.sharepoint.com/teams/TUR-Ops/DocumentLibrary6/SOLICITATIONS-RFPs/2025/RFP-2025-09_ LRPS-9196259_Teacher Learning Lab Architectural Concept _EDU/2. Tender Package/"/>
    </mc:Choice>
  </mc:AlternateContent>
  <xr:revisionPtr revIDLastSave="2" documentId="13_ncr:1_{72953314-06DD-4EA5-B5D1-9CBD94F0ECC5}" xr6:coauthVersionLast="47" xr6:coauthVersionMax="47" xr10:uidLastSave="{256EE782-664C-42EF-A5C7-2911F6ED1E71}"/>
  <bookViews>
    <workbookView xWindow="28680" yWindow="-120" windowWidth="29040" windowHeight="15720" xr2:uid="{00000000-000D-0000-FFFF-FFFF00000000}"/>
  </bookViews>
  <sheets>
    <sheet name="GUIDANCE (A+B)" sheetId="44" r:id="rId1"/>
    <sheet name="A-Price Proposal" sheetId="18" r:id="rId2"/>
    <sheet name="B-Price Proposal" sheetId="19" r:id="rId3"/>
    <sheet name="TOTAL-All Labs" sheetId="34" r:id="rId4"/>
    <sheet name="HIE-A" sheetId="25" r:id="rId5"/>
    <sheet name="HIE-B" sheetId="8" r:id="rId6"/>
    <sheet name="BİL-A" sheetId="24" r:id="rId7"/>
    <sheet name="BİL-B" sheetId="26" r:id="rId8"/>
    <sheet name="ERZ-A" sheetId="23" r:id="rId9"/>
    <sheet name="ERZ-B" sheetId="27" r:id="rId10"/>
    <sheet name="G.AN-A" sheetId="22" r:id="rId11"/>
    <sheet name="G.AN-B" sheetId="28" r:id="rId12"/>
    <sheet name="İST-A" sheetId="21" r:id="rId13"/>
    <sheet name="İST-B" sheetId="29" r:id="rId14"/>
    <sheet name="İZM-A" sheetId="20" r:id="rId15"/>
    <sheet name="İZM-B" sheetId="30" r:id="rId16"/>
    <sheet name="MERS-A" sheetId="32" r:id="rId17"/>
    <sheet name="MERS-B" sheetId="33" r:id="rId18"/>
    <sheet name="RİZE-A" sheetId="7" r:id="rId19"/>
    <sheet name="RİZE-B" sheetId="31"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7" l="1"/>
  <c r="H47" i="7" s="1"/>
  <c r="H48" i="7" s="1"/>
  <c r="G44" i="7"/>
  <c r="H44" i="7" s="1"/>
  <c r="G43" i="7"/>
  <c r="H43" i="7" s="1"/>
  <c r="G42" i="7"/>
  <c r="H42" i="7" s="1"/>
  <c r="G41" i="7"/>
  <c r="H41" i="7" s="1"/>
  <c r="G38" i="7"/>
  <c r="G37" i="7"/>
  <c r="G34" i="7"/>
  <c r="G33" i="7"/>
  <c r="G32" i="7"/>
  <c r="H32" i="7" s="1"/>
  <c r="G31" i="7"/>
  <c r="H31" i="7" s="1"/>
  <c r="G28" i="7"/>
  <c r="H28" i="7" s="1"/>
  <c r="G27" i="7"/>
  <c r="H27" i="7" s="1"/>
  <c r="G26" i="7"/>
  <c r="H26" i="7" s="1"/>
  <c r="G25" i="7"/>
  <c r="H25" i="7" s="1"/>
  <c r="G24" i="7"/>
  <c r="H24" i="7" s="1"/>
  <c r="G23" i="7"/>
  <c r="G20" i="7"/>
  <c r="H20" i="7" s="1"/>
  <c r="G19" i="7"/>
  <c r="H19" i="7" s="1"/>
  <c r="G18" i="7"/>
  <c r="H18" i="7" s="1"/>
  <c r="G17" i="7"/>
  <c r="H17" i="7" s="1"/>
  <c r="G16" i="7"/>
  <c r="H16" i="7" s="1"/>
  <c r="G15" i="7"/>
  <c r="H15" i="7" s="1"/>
  <c r="G14" i="7"/>
  <c r="H14" i="7" s="1"/>
  <c r="G13" i="7"/>
  <c r="H13" i="7" s="1"/>
  <c r="G12" i="7"/>
  <c r="H12" i="7" s="1"/>
  <c r="G9" i="7"/>
  <c r="H9" i="7" s="1"/>
  <c r="G8" i="7"/>
  <c r="H8" i="7" s="1"/>
  <c r="G5" i="7"/>
  <c r="H5" i="7" s="1"/>
  <c r="G4" i="7"/>
  <c r="H4" i="7" s="1"/>
  <c r="G47" i="32"/>
  <c r="H47" i="32" s="1"/>
  <c r="H48" i="32" s="1"/>
  <c r="G44" i="32"/>
  <c r="H44" i="32" s="1"/>
  <c r="G43" i="32"/>
  <c r="H43" i="32" s="1"/>
  <c r="G42" i="32"/>
  <c r="H42" i="32" s="1"/>
  <c r="G41" i="32"/>
  <c r="H41" i="32" s="1"/>
  <c r="G38" i="32"/>
  <c r="H38" i="32" s="1"/>
  <c r="G37" i="32"/>
  <c r="H37" i="32" s="1"/>
  <c r="G34" i="32"/>
  <c r="H34" i="32" s="1"/>
  <c r="G33" i="32"/>
  <c r="H33" i="32" s="1"/>
  <c r="G32" i="32"/>
  <c r="H32" i="32" s="1"/>
  <c r="G31" i="32"/>
  <c r="H31" i="32" s="1"/>
  <c r="G28" i="32"/>
  <c r="H28" i="32" s="1"/>
  <c r="G27" i="32"/>
  <c r="H27" i="32" s="1"/>
  <c r="G26" i="32"/>
  <c r="H26" i="32" s="1"/>
  <c r="G25" i="32"/>
  <c r="H25" i="32" s="1"/>
  <c r="G24" i="32"/>
  <c r="H24" i="32" s="1"/>
  <c r="G23" i="32"/>
  <c r="H23" i="32" s="1"/>
  <c r="G20" i="32"/>
  <c r="H20" i="32" s="1"/>
  <c r="G19" i="32"/>
  <c r="H19" i="32" s="1"/>
  <c r="G18" i="32"/>
  <c r="H18" i="32" s="1"/>
  <c r="G17" i="32"/>
  <c r="H17" i="32" s="1"/>
  <c r="G16" i="32"/>
  <c r="H16" i="32" s="1"/>
  <c r="G15" i="32"/>
  <c r="H15" i="32" s="1"/>
  <c r="G14" i="32"/>
  <c r="H14" i="32" s="1"/>
  <c r="G13" i="32"/>
  <c r="H13" i="32" s="1"/>
  <c r="G12" i="32"/>
  <c r="H12" i="32" s="1"/>
  <c r="G9" i="32"/>
  <c r="H9" i="32" s="1"/>
  <c r="G8" i="32"/>
  <c r="H8" i="32" s="1"/>
  <c r="G5" i="32"/>
  <c r="H5" i="32" s="1"/>
  <c r="G4" i="32"/>
  <c r="H4" i="32" s="1"/>
  <c r="G47" i="20"/>
  <c r="H47" i="20" s="1"/>
  <c r="H48" i="20" s="1"/>
  <c r="G44" i="20"/>
  <c r="H44" i="20" s="1"/>
  <c r="G43" i="20"/>
  <c r="H43" i="20" s="1"/>
  <c r="G42" i="20"/>
  <c r="H42" i="20" s="1"/>
  <c r="G41" i="20"/>
  <c r="H41" i="20" s="1"/>
  <c r="G38" i="20"/>
  <c r="H38" i="20" s="1"/>
  <c r="G37" i="20"/>
  <c r="H37" i="20" s="1"/>
  <c r="G34" i="20"/>
  <c r="H34" i="20" s="1"/>
  <c r="G33" i="20"/>
  <c r="H33" i="20" s="1"/>
  <c r="G32" i="20"/>
  <c r="H32" i="20" s="1"/>
  <c r="G31" i="20"/>
  <c r="H31" i="20" s="1"/>
  <c r="G28" i="20"/>
  <c r="H28" i="20" s="1"/>
  <c r="G27" i="20"/>
  <c r="H27" i="20" s="1"/>
  <c r="G26" i="20"/>
  <c r="G25" i="20"/>
  <c r="H25" i="20" s="1"/>
  <c r="G24" i="20"/>
  <c r="H24" i="20" s="1"/>
  <c r="G23" i="20"/>
  <c r="H23" i="20" s="1"/>
  <c r="G20" i="20"/>
  <c r="H20" i="20" s="1"/>
  <c r="G19" i="20"/>
  <c r="H19" i="20" s="1"/>
  <c r="G18" i="20"/>
  <c r="H18" i="20" s="1"/>
  <c r="G17" i="20"/>
  <c r="H17" i="20" s="1"/>
  <c r="G16" i="20"/>
  <c r="H16" i="20" s="1"/>
  <c r="G15" i="20"/>
  <c r="H15" i="20" s="1"/>
  <c r="G14" i="20"/>
  <c r="H14" i="20" s="1"/>
  <c r="G13" i="20"/>
  <c r="H13" i="20" s="1"/>
  <c r="G12" i="20"/>
  <c r="H12" i="20" s="1"/>
  <c r="G9" i="20"/>
  <c r="H9" i="20" s="1"/>
  <c r="G8" i="20"/>
  <c r="H8" i="20" s="1"/>
  <c r="G5" i="20"/>
  <c r="H5" i="20" s="1"/>
  <c r="G4" i="20"/>
  <c r="H4" i="20" s="1"/>
  <c r="G47" i="21"/>
  <c r="G44" i="21"/>
  <c r="H44" i="21" s="1"/>
  <c r="G43" i="21"/>
  <c r="H43" i="21" s="1"/>
  <c r="G42" i="21"/>
  <c r="H42" i="21" s="1"/>
  <c r="G41" i="21"/>
  <c r="H41" i="21" s="1"/>
  <c r="G38" i="21"/>
  <c r="H38" i="21" s="1"/>
  <c r="G37" i="21"/>
  <c r="G34" i="21"/>
  <c r="H34" i="21" s="1"/>
  <c r="G33" i="21"/>
  <c r="G32" i="21"/>
  <c r="H32" i="21" s="1"/>
  <c r="G31" i="21"/>
  <c r="H31" i="21" s="1"/>
  <c r="G28" i="21"/>
  <c r="H28" i="21" s="1"/>
  <c r="G27" i="21"/>
  <c r="H27" i="21" s="1"/>
  <c r="G26" i="21"/>
  <c r="H26" i="21" s="1"/>
  <c r="G25" i="21"/>
  <c r="G24" i="21"/>
  <c r="H24" i="21" s="1"/>
  <c r="G23" i="21"/>
  <c r="H23" i="21" s="1"/>
  <c r="G20" i="21"/>
  <c r="H20" i="21" s="1"/>
  <c r="G19" i="21"/>
  <c r="G18" i="21"/>
  <c r="G17" i="21"/>
  <c r="H17" i="21" s="1"/>
  <c r="G16" i="21"/>
  <c r="H16" i="21" s="1"/>
  <c r="G15" i="21"/>
  <c r="H15" i="21" s="1"/>
  <c r="G14" i="21"/>
  <c r="H14" i="21" s="1"/>
  <c r="G13" i="21"/>
  <c r="H13" i="21" s="1"/>
  <c r="G12" i="21"/>
  <c r="H12" i="21" s="1"/>
  <c r="G9" i="21"/>
  <c r="G8" i="21"/>
  <c r="H8" i="21" s="1"/>
  <c r="G5" i="21"/>
  <c r="H5" i="21" s="1"/>
  <c r="G4" i="21"/>
  <c r="H4" i="21" s="1"/>
  <c r="G47" i="22"/>
  <c r="H47" i="22" s="1"/>
  <c r="H48" i="22" s="1"/>
  <c r="G44" i="22"/>
  <c r="H44" i="22" s="1"/>
  <c r="G43" i="22"/>
  <c r="H43" i="22" s="1"/>
  <c r="G42" i="22"/>
  <c r="G41" i="22"/>
  <c r="G38" i="22"/>
  <c r="G37" i="22"/>
  <c r="H37" i="22" s="1"/>
  <c r="G34" i="22"/>
  <c r="H34" i="22" s="1"/>
  <c r="G33" i="22"/>
  <c r="H33" i="22" s="1"/>
  <c r="G32" i="22"/>
  <c r="H32" i="22" s="1"/>
  <c r="G31" i="22"/>
  <c r="H31" i="22" s="1"/>
  <c r="G28" i="22"/>
  <c r="H28" i="22" s="1"/>
  <c r="G27" i="22"/>
  <c r="H27" i="22" s="1"/>
  <c r="G26" i="22"/>
  <c r="H26" i="22" s="1"/>
  <c r="G25" i="22"/>
  <c r="H25" i="22" s="1"/>
  <c r="G24" i="22"/>
  <c r="H24" i="22" s="1"/>
  <c r="G23" i="22"/>
  <c r="H23" i="22" s="1"/>
  <c r="G20" i="22"/>
  <c r="H20" i="22" s="1"/>
  <c r="G19" i="22"/>
  <c r="H19" i="22" s="1"/>
  <c r="G18" i="22"/>
  <c r="H18" i="22" s="1"/>
  <c r="G17" i="22"/>
  <c r="H17" i="22" s="1"/>
  <c r="G16" i="22"/>
  <c r="H16" i="22" s="1"/>
  <c r="G15" i="22"/>
  <c r="H15" i="22" s="1"/>
  <c r="G14" i="22"/>
  <c r="H14" i="22" s="1"/>
  <c r="G13" i="22"/>
  <c r="H13" i="22" s="1"/>
  <c r="G12" i="22"/>
  <c r="H12" i="22" s="1"/>
  <c r="G9" i="22"/>
  <c r="H9" i="22" s="1"/>
  <c r="G8" i="22"/>
  <c r="H8" i="22" s="1"/>
  <c r="G5" i="22"/>
  <c r="H5" i="22" s="1"/>
  <c r="G4" i="22"/>
  <c r="H4" i="22" s="1"/>
  <c r="G47" i="23"/>
  <c r="G44" i="23"/>
  <c r="H44" i="23" s="1"/>
  <c r="G43" i="23"/>
  <c r="H43" i="23" s="1"/>
  <c r="G42" i="23"/>
  <c r="H42" i="23" s="1"/>
  <c r="G41" i="23"/>
  <c r="H41" i="23" s="1"/>
  <c r="G38" i="23"/>
  <c r="H38" i="23" s="1"/>
  <c r="G37" i="23"/>
  <c r="H37" i="23" s="1"/>
  <c r="G34" i="23"/>
  <c r="H34" i="23" s="1"/>
  <c r="G33" i="23"/>
  <c r="H33" i="23" s="1"/>
  <c r="G32" i="23"/>
  <c r="H32" i="23" s="1"/>
  <c r="G31" i="23"/>
  <c r="G28" i="23"/>
  <c r="H28" i="23" s="1"/>
  <c r="G27" i="23"/>
  <c r="H27" i="23" s="1"/>
  <c r="G26" i="23"/>
  <c r="H26" i="23" s="1"/>
  <c r="G25" i="23"/>
  <c r="H25" i="23" s="1"/>
  <c r="G24" i="23"/>
  <c r="H24" i="23" s="1"/>
  <c r="G23" i="23"/>
  <c r="H23" i="23" s="1"/>
  <c r="G20" i="23"/>
  <c r="H20" i="23" s="1"/>
  <c r="G19" i="23"/>
  <c r="H19" i="23" s="1"/>
  <c r="G18" i="23"/>
  <c r="H18" i="23" s="1"/>
  <c r="G17" i="23"/>
  <c r="H17" i="23" s="1"/>
  <c r="G16" i="23"/>
  <c r="H16" i="23" s="1"/>
  <c r="G15" i="23"/>
  <c r="H15" i="23" s="1"/>
  <c r="G14" i="23"/>
  <c r="H14" i="23" s="1"/>
  <c r="G13" i="23"/>
  <c r="G12" i="23"/>
  <c r="H12" i="23" s="1"/>
  <c r="G9" i="23"/>
  <c r="H9" i="23" s="1"/>
  <c r="G8" i="23"/>
  <c r="H8" i="23" s="1"/>
  <c r="G5" i="23"/>
  <c r="H5" i="23" s="1"/>
  <c r="G4" i="23"/>
  <c r="H4" i="23" s="1"/>
  <c r="G47" i="24"/>
  <c r="H47" i="24" s="1"/>
  <c r="H48" i="24" s="1"/>
  <c r="G44" i="24"/>
  <c r="H44" i="24" s="1"/>
  <c r="G43" i="24"/>
  <c r="H43" i="24" s="1"/>
  <c r="G42" i="24"/>
  <c r="H42" i="24" s="1"/>
  <c r="G41" i="24"/>
  <c r="H41" i="24" s="1"/>
  <c r="G38" i="24"/>
  <c r="H38" i="24" s="1"/>
  <c r="G37" i="24"/>
  <c r="H37" i="24" s="1"/>
  <c r="G34" i="24"/>
  <c r="H34" i="24" s="1"/>
  <c r="G33" i="24"/>
  <c r="H33" i="24" s="1"/>
  <c r="G32" i="24"/>
  <c r="H32" i="24" s="1"/>
  <c r="G31" i="24"/>
  <c r="H31" i="24" s="1"/>
  <c r="G28" i="24"/>
  <c r="H28" i="24" s="1"/>
  <c r="G27" i="24"/>
  <c r="H27" i="24" s="1"/>
  <c r="G26" i="24"/>
  <c r="H26" i="24" s="1"/>
  <c r="G25" i="24"/>
  <c r="H25" i="24" s="1"/>
  <c r="G24" i="24"/>
  <c r="H24" i="24" s="1"/>
  <c r="G23" i="24"/>
  <c r="H23" i="24" s="1"/>
  <c r="G20" i="24"/>
  <c r="H20" i="24" s="1"/>
  <c r="G19" i="24"/>
  <c r="H19" i="24" s="1"/>
  <c r="G18" i="24"/>
  <c r="H18" i="24" s="1"/>
  <c r="G17" i="24"/>
  <c r="H17" i="24" s="1"/>
  <c r="G16" i="24"/>
  <c r="H16" i="24" s="1"/>
  <c r="G15" i="24"/>
  <c r="H15" i="24" s="1"/>
  <c r="G14" i="24"/>
  <c r="H14" i="24" s="1"/>
  <c r="G13" i="24"/>
  <c r="H13" i="24" s="1"/>
  <c r="G12" i="24"/>
  <c r="H12" i="24" s="1"/>
  <c r="G9" i="24"/>
  <c r="H9" i="24" s="1"/>
  <c r="G8" i="24"/>
  <c r="H8" i="24" s="1"/>
  <c r="G5" i="24"/>
  <c r="H5" i="24" s="1"/>
  <c r="G4" i="24"/>
  <c r="H4" i="24" s="1"/>
  <c r="G47" i="25"/>
  <c r="H47" i="25" s="1"/>
  <c r="G44" i="25"/>
  <c r="E29" i="31"/>
  <c r="F29" i="31" s="1"/>
  <c r="F30" i="31" s="1"/>
  <c r="F31" i="31" s="1"/>
  <c r="J3" i="34" s="1"/>
  <c r="E29" i="33"/>
  <c r="F29" i="33" s="1"/>
  <c r="F30" i="33" s="1"/>
  <c r="F31" i="33" s="1"/>
  <c r="I3" i="34" s="1"/>
  <c r="E29" i="30"/>
  <c r="F29" i="30" s="1"/>
  <c r="F30" i="30" s="1"/>
  <c r="F31" i="30" s="1"/>
  <c r="H3" i="34" s="1"/>
  <c r="E29" i="29"/>
  <c r="F29" i="29" s="1"/>
  <c r="F30" i="29" s="1"/>
  <c r="F31" i="29" s="1"/>
  <c r="G3" i="34" s="1"/>
  <c r="E29" i="28"/>
  <c r="F29" i="28" s="1"/>
  <c r="F30" i="28" s="1"/>
  <c r="F31" i="28" s="1"/>
  <c r="F3" i="34" s="1"/>
  <c r="E29" i="27"/>
  <c r="F29" i="27" s="1"/>
  <c r="F30" i="27" s="1"/>
  <c r="F31" i="27" s="1"/>
  <c r="E3" i="34" s="1"/>
  <c r="E29" i="26"/>
  <c r="F29" i="26" s="1"/>
  <c r="F30" i="26" s="1"/>
  <c r="D29" i="19"/>
  <c r="F29" i="19" s="1"/>
  <c r="F30" i="19" s="1"/>
  <c r="E29" i="8"/>
  <c r="F29" i="8" s="1"/>
  <c r="F30" i="8" s="1"/>
  <c r="E44" i="18"/>
  <c r="F24" i="18"/>
  <c r="H24" i="18" s="1"/>
  <c r="F23" i="18"/>
  <c r="H23" i="18" s="1"/>
  <c r="F12" i="18"/>
  <c r="H12" i="18" s="1"/>
  <c r="F27" i="18"/>
  <c r="H27" i="18" s="1"/>
  <c r="H53" i="18"/>
  <c r="H47" i="18"/>
  <c r="H48" i="18" s="1"/>
  <c r="F41" i="18"/>
  <c r="H41" i="18" s="1"/>
  <c r="F42" i="18"/>
  <c r="H42" i="18" s="1"/>
  <c r="F43" i="18"/>
  <c r="H43" i="18" s="1"/>
  <c r="F44" i="18"/>
  <c r="H44" i="18" s="1"/>
  <c r="F37" i="18"/>
  <c r="H37" i="18" s="1"/>
  <c r="F38" i="18"/>
  <c r="H38" i="18" s="1"/>
  <c r="F31" i="18"/>
  <c r="H31" i="18" s="1"/>
  <c r="F32" i="18"/>
  <c r="H32" i="18" s="1"/>
  <c r="F33" i="18"/>
  <c r="H33" i="18" s="1"/>
  <c r="F34" i="18"/>
  <c r="H34" i="18" s="1"/>
  <c r="F25" i="18"/>
  <c r="H25" i="18" s="1"/>
  <c r="F26" i="18"/>
  <c r="H26" i="18" s="1"/>
  <c r="F28" i="18"/>
  <c r="H28" i="18" s="1"/>
  <c r="F14" i="18"/>
  <c r="H14" i="18" s="1"/>
  <c r="F15" i="18"/>
  <c r="H15" i="18" s="1"/>
  <c r="F16" i="18"/>
  <c r="H16" i="18" s="1"/>
  <c r="F17" i="18"/>
  <c r="H17" i="18" s="1"/>
  <c r="F18" i="18"/>
  <c r="H18" i="18" s="1"/>
  <c r="F19" i="18"/>
  <c r="H19" i="18" s="1"/>
  <c r="F20" i="18"/>
  <c r="H20" i="18" s="1"/>
  <c r="F13" i="18"/>
  <c r="H13" i="18" s="1"/>
  <c r="F9" i="18"/>
  <c r="H9" i="18" s="1"/>
  <c r="F8" i="18"/>
  <c r="H8" i="18" s="1"/>
  <c r="F5" i="18"/>
  <c r="H5" i="18" s="1"/>
  <c r="F4" i="18"/>
  <c r="H4" i="18" s="1"/>
  <c r="H38" i="7"/>
  <c r="H37" i="7"/>
  <c r="H34" i="7"/>
  <c r="H33" i="7"/>
  <c r="H23" i="7"/>
  <c r="H26" i="20"/>
  <c r="H47" i="21"/>
  <c r="H48" i="21" s="1"/>
  <c r="H37" i="21"/>
  <c r="H33" i="21"/>
  <c r="H25" i="21"/>
  <c r="H19" i="21"/>
  <c r="H18" i="21"/>
  <c r="H9" i="21"/>
  <c r="H42" i="22"/>
  <c r="H41" i="22"/>
  <c r="H38" i="22"/>
  <c r="H47" i="23"/>
  <c r="H48" i="23" s="1"/>
  <c r="H31" i="23"/>
  <c r="H13" i="23"/>
  <c r="G4" i="25"/>
  <c r="H4" i="25" s="1"/>
  <c r="G8" i="25"/>
  <c r="H8" i="25" s="1"/>
  <c r="G9" i="25"/>
  <c r="H9" i="25" s="1"/>
  <c r="G13" i="25"/>
  <c r="H13" i="25" s="1"/>
  <c r="G14" i="25"/>
  <c r="H14" i="25" s="1"/>
  <c r="G16" i="25"/>
  <c r="H16" i="25" s="1"/>
  <c r="E4" i="27"/>
  <c r="F4" i="27" s="1"/>
  <c r="E5" i="27"/>
  <c r="F5" i="27" s="1"/>
  <c r="E8" i="27"/>
  <c r="F8" i="27" s="1"/>
  <c r="E9" i="27"/>
  <c r="F9" i="27" s="1"/>
  <c r="E10" i="27"/>
  <c r="F10" i="27" s="1"/>
  <c r="E11" i="27"/>
  <c r="F11" i="27" s="1"/>
  <c r="E12" i="27"/>
  <c r="F12" i="27" s="1"/>
  <c r="E15" i="27"/>
  <c r="F15" i="27" s="1"/>
  <c r="E16" i="27"/>
  <c r="F16" i="27" s="1"/>
  <c r="E19" i="27"/>
  <c r="F19" i="27" s="1"/>
  <c r="E20" i="27"/>
  <c r="F20" i="27" s="1"/>
  <c r="E21" i="27"/>
  <c r="F21" i="27"/>
  <c r="E22" i="27"/>
  <c r="F22" i="27" s="1"/>
  <c r="E25" i="27"/>
  <c r="F25" i="27" s="1"/>
  <c r="E26" i="27"/>
  <c r="F26" i="27" s="1"/>
  <c r="E4" i="8"/>
  <c r="F4" i="8" s="1"/>
  <c r="E5" i="8"/>
  <c r="F5" i="8" s="1"/>
  <c r="E8" i="8"/>
  <c r="F8" i="8" s="1"/>
  <c r="E9" i="8"/>
  <c r="F9" i="8" s="1"/>
  <c r="E10" i="8"/>
  <c r="F10" i="8" s="1"/>
  <c r="E11" i="8"/>
  <c r="F11" i="8" s="1"/>
  <c r="E12" i="8"/>
  <c r="F12" i="8" s="1"/>
  <c r="H10" i="18" l="1"/>
  <c r="H54" i="18"/>
  <c r="H6" i="18"/>
  <c r="H45" i="18"/>
  <c r="H35" i="18"/>
  <c r="H21" i="18"/>
  <c r="H39" i="18"/>
  <c r="F6" i="8"/>
  <c r="H29" i="18"/>
  <c r="H10" i="22"/>
  <c r="H6" i="20"/>
  <c r="H6" i="23"/>
  <c r="H35" i="21"/>
  <c r="H39" i="24"/>
  <c r="H45" i="22"/>
  <c r="H35" i="22"/>
  <c r="H10" i="24"/>
  <c r="H6" i="22"/>
  <c r="H35" i="20"/>
  <c r="H6" i="32"/>
  <c r="H21" i="21"/>
  <c r="H39" i="23"/>
  <c r="H39" i="21"/>
  <c r="H35" i="7"/>
  <c r="H35" i="23"/>
  <c r="H45" i="23"/>
  <c r="H6" i="21"/>
  <c r="H39" i="20"/>
  <c r="H10" i="7"/>
  <c r="H29" i="7"/>
  <c r="H45" i="21"/>
  <c r="H45" i="7"/>
  <c r="H10" i="23"/>
  <c r="H10" i="21"/>
  <c r="H10" i="20"/>
  <c r="H45" i="20"/>
  <c r="H48" i="25"/>
  <c r="H45" i="24"/>
  <c r="H10" i="32"/>
  <c r="H35" i="32"/>
  <c r="H35" i="24"/>
  <c r="H6" i="24"/>
  <c r="F23" i="27"/>
  <c r="F27" i="27"/>
  <c r="F17" i="27"/>
  <c r="H21" i="7"/>
  <c r="H6" i="7"/>
  <c r="H39" i="7"/>
  <c r="H21" i="32"/>
  <c r="H45" i="32"/>
  <c r="H29" i="32"/>
  <c r="H39" i="32"/>
  <c r="H29" i="20"/>
  <c r="H21" i="20"/>
  <c r="H29" i="21"/>
  <c r="H39" i="22"/>
  <c r="H29" i="22"/>
  <c r="H21" i="22"/>
  <c r="H29" i="23"/>
  <c r="H21" i="23"/>
  <c r="H21" i="24"/>
  <c r="H29" i="24"/>
  <c r="F13" i="27"/>
  <c r="F6" i="27"/>
  <c r="E26" i="31"/>
  <c r="F26" i="31" s="1"/>
  <c r="E25" i="31"/>
  <c r="F25" i="31" s="1"/>
  <c r="E22" i="31"/>
  <c r="F22" i="31" s="1"/>
  <c r="E21" i="31"/>
  <c r="F21" i="31" s="1"/>
  <c r="E20" i="31"/>
  <c r="F20" i="31" s="1"/>
  <c r="E19" i="31"/>
  <c r="F19" i="31" s="1"/>
  <c r="E16" i="31"/>
  <c r="F16" i="31" s="1"/>
  <c r="E15" i="31"/>
  <c r="F15" i="31" s="1"/>
  <c r="E12" i="31"/>
  <c r="F12" i="31" s="1"/>
  <c r="E11" i="31"/>
  <c r="F11" i="31" s="1"/>
  <c r="E10" i="31"/>
  <c r="F10" i="31" s="1"/>
  <c r="E9" i="31"/>
  <c r="F9" i="31" s="1"/>
  <c r="E8" i="31"/>
  <c r="F8" i="31" s="1"/>
  <c r="E5" i="31"/>
  <c r="F5" i="31" s="1"/>
  <c r="E4" i="31"/>
  <c r="F4" i="31" s="1"/>
  <c r="E26" i="33"/>
  <c r="F26" i="33" s="1"/>
  <c r="E25" i="33"/>
  <c r="F25" i="33" s="1"/>
  <c r="E22" i="33"/>
  <c r="F22" i="33" s="1"/>
  <c r="E21" i="33"/>
  <c r="F21" i="33" s="1"/>
  <c r="E20" i="33"/>
  <c r="F20" i="33" s="1"/>
  <c r="E19" i="33"/>
  <c r="F19" i="33" s="1"/>
  <c r="E16" i="33"/>
  <c r="F16" i="33" s="1"/>
  <c r="E15" i="33"/>
  <c r="F15" i="33" s="1"/>
  <c r="E12" i="33"/>
  <c r="F12" i="33" s="1"/>
  <c r="E11" i="33"/>
  <c r="F11" i="33" s="1"/>
  <c r="E10" i="33"/>
  <c r="F10" i="33" s="1"/>
  <c r="E9" i="33"/>
  <c r="F9" i="33" s="1"/>
  <c r="E8" i="33"/>
  <c r="F8" i="33" s="1"/>
  <c r="E5" i="33"/>
  <c r="F5" i="33" s="1"/>
  <c r="E4" i="33"/>
  <c r="F4" i="33" s="1"/>
  <c r="E26" i="30"/>
  <c r="F26" i="30" s="1"/>
  <c r="E25" i="30"/>
  <c r="F25" i="30" s="1"/>
  <c r="E22" i="30"/>
  <c r="F22" i="30" s="1"/>
  <c r="E21" i="30"/>
  <c r="F21" i="30" s="1"/>
  <c r="E20" i="30"/>
  <c r="F20" i="30" s="1"/>
  <c r="E19" i="30"/>
  <c r="F19" i="30" s="1"/>
  <c r="E16" i="30"/>
  <c r="F16" i="30" s="1"/>
  <c r="E15" i="30"/>
  <c r="F15" i="30" s="1"/>
  <c r="E12" i="30"/>
  <c r="F12" i="30" s="1"/>
  <c r="E11" i="30"/>
  <c r="F11" i="30" s="1"/>
  <c r="E10" i="30"/>
  <c r="F10" i="30" s="1"/>
  <c r="E9" i="30"/>
  <c r="F9" i="30" s="1"/>
  <c r="E8" i="30"/>
  <c r="F8" i="30" s="1"/>
  <c r="E5" i="30"/>
  <c r="F5" i="30" s="1"/>
  <c r="E4" i="30"/>
  <c r="F4" i="30" s="1"/>
  <c r="E26" i="29"/>
  <c r="F26" i="29" s="1"/>
  <c r="E25" i="29"/>
  <c r="F25" i="29" s="1"/>
  <c r="E22" i="29"/>
  <c r="F22" i="29" s="1"/>
  <c r="E21" i="29"/>
  <c r="F21" i="29" s="1"/>
  <c r="E20" i="29"/>
  <c r="F20" i="29" s="1"/>
  <c r="E19" i="29"/>
  <c r="F19" i="29" s="1"/>
  <c r="E16" i="29"/>
  <c r="F16" i="29" s="1"/>
  <c r="E15" i="29"/>
  <c r="F15" i="29" s="1"/>
  <c r="E12" i="29"/>
  <c r="F12" i="29" s="1"/>
  <c r="E11" i="29"/>
  <c r="F11" i="29" s="1"/>
  <c r="E10" i="29"/>
  <c r="F10" i="29" s="1"/>
  <c r="E9" i="29"/>
  <c r="F9" i="29" s="1"/>
  <c r="E8" i="29"/>
  <c r="F8" i="29" s="1"/>
  <c r="E5" i="29"/>
  <c r="F5" i="29" s="1"/>
  <c r="E4" i="29"/>
  <c r="F4" i="29" s="1"/>
  <c r="E26" i="28"/>
  <c r="F26" i="28" s="1"/>
  <c r="E25" i="28"/>
  <c r="F25" i="28" s="1"/>
  <c r="E22" i="28"/>
  <c r="F22" i="28" s="1"/>
  <c r="E21" i="28"/>
  <c r="F21" i="28" s="1"/>
  <c r="E20" i="28"/>
  <c r="F20" i="28" s="1"/>
  <c r="E19" i="28"/>
  <c r="F19" i="28" s="1"/>
  <c r="E16" i="28"/>
  <c r="F16" i="28" s="1"/>
  <c r="E15" i="28"/>
  <c r="F15" i="28" s="1"/>
  <c r="E12" i="28"/>
  <c r="F12" i="28" s="1"/>
  <c r="E11" i="28"/>
  <c r="F11" i="28" s="1"/>
  <c r="E10" i="28"/>
  <c r="F10" i="28" s="1"/>
  <c r="E9" i="28"/>
  <c r="F9" i="28" s="1"/>
  <c r="E8" i="28"/>
  <c r="F8" i="28" s="1"/>
  <c r="E5" i="28"/>
  <c r="F5" i="28" s="1"/>
  <c r="E4" i="28"/>
  <c r="F4" i="28" s="1"/>
  <c r="E26" i="26"/>
  <c r="F26" i="26" s="1"/>
  <c r="E25" i="26"/>
  <c r="F25" i="26" s="1"/>
  <c r="E22" i="26"/>
  <c r="F22" i="26" s="1"/>
  <c r="E21" i="26"/>
  <c r="F21" i="26" s="1"/>
  <c r="E20" i="26"/>
  <c r="F20" i="26" s="1"/>
  <c r="E19" i="26"/>
  <c r="F19" i="26" s="1"/>
  <c r="E16" i="26"/>
  <c r="F16" i="26" s="1"/>
  <c r="E15" i="26"/>
  <c r="F15" i="26" s="1"/>
  <c r="E12" i="26"/>
  <c r="F12" i="26" s="1"/>
  <c r="E11" i="26"/>
  <c r="F11" i="26" s="1"/>
  <c r="E10" i="26"/>
  <c r="F10" i="26" s="1"/>
  <c r="E9" i="26"/>
  <c r="F9" i="26" s="1"/>
  <c r="E8" i="26"/>
  <c r="F8" i="26" s="1"/>
  <c r="E5" i="26"/>
  <c r="F5" i="26" s="1"/>
  <c r="E4" i="26"/>
  <c r="F4" i="26" s="1"/>
  <c r="E15" i="8"/>
  <c r="F15" i="8" s="1"/>
  <c r="E16" i="8"/>
  <c r="F16" i="8" s="1"/>
  <c r="E19" i="8"/>
  <c r="F19" i="8" s="1"/>
  <c r="E20" i="8"/>
  <c r="F20" i="8" s="1"/>
  <c r="E21" i="8"/>
  <c r="F21" i="8" s="1"/>
  <c r="E22" i="8"/>
  <c r="F22" i="8" s="1"/>
  <c r="E25" i="8"/>
  <c r="F25" i="8" s="1"/>
  <c r="E26" i="8"/>
  <c r="F26" i="8" s="1"/>
  <c r="G12" i="25"/>
  <c r="H12" i="25" s="1"/>
  <c r="G15" i="25"/>
  <c r="H15" i="25" s="1"/>
  <c r="G17" i="25"/>
  <c r="H17" i="25" s="1"/>
  <c r="G18" i="25"/>
  <c r="H18" i="25" s="1"/>
  <c r="G19" i="25"/>
  <c r="H19" i="25" s="1"/>
  <c r="G20" i="25"/>
  <c r="H20" i="25" s="1"/>
  <c r="G23" i="25"/>
  <c r="H23" i="25" s="1"/>
  <c r="G24" i="25"/>
  <c r="H24" i="25" s="1"/>
  <c r="G25" i="25"/>
  <c r="H25" i="25" s="1"/>
  <c r="G26" i="25"/>
  <c r="H26" i="25" s="1"/>
  <c r="G27" i="25"/>
  <c r="H27" i="25" s="1"/>
  <c r="G28" i="25"/>
  <c r="H28" i="25" s="1"/>
  <c r="G31" i="25"/>
  <c r="H31" i="25" s="1"/>
  <c r="G32" i="25"/>
  <c r="H32" i="25" s="1"/>
  <c r="G33" i="25"/>
  <c r="H33" i="25" s="1"/>
  <c r="G34" i="25"/>
  <c r="H34" i="25" s="1"/>
  <c r="G37" i="25"/>
  <c r="H37" i="25" s="1"/>
  <c r="G38" i="25"/>
  <c r="H38" i="25" s="1"/>
  <c r="G41" i="25"/>
  <c r="H41" i="25" s="1"/>
  <c r="G42" i="25"/>
  <c r="H42" i="25" s="1"/>
  <c r="G43" i="25"/>
  <c r="H43" i="25" s="1"/>
  <c r="H44" i="25"/>
  <c r="G5" i="25"/>
  <c r="H5" i="25" s="1"/>
  <c r="D8" i="19"/>
  <c r="D9" i="19"/>
  <c r="D10" i="19"/>
  <c r="D11" i="19"/>
  <c r="D12" i="19"/>
  <c r="D15" i="19"/>
  <c r="D16" i="19"/>
  <c r="D19" i="19"/>
  <c r="D20" i="19"/>
  <c r="D21" i="19"/>
  <c r="D22" i="19"/>
  <c r="D25" i="19"/>
  <c r="D26" i="19"/>
  <c r="D5" i="19"/>
  <c r="D4" i="19"/>
  <c r="E26" i="18"/>
  <c r="E25" i="18"/>
  <c r="E14" i="18"/>
  <c r="E28" i="18"/>
  <c r="E27" i="18"/>
  <c r="E5" i="18"/>
  <c r="E8" i="18"/>
  <c r="E9" i="18"/>
  <c r="E12" i="18"/>
  <c r="E13" i="18"/>
  <c r="E15" i="18"/>
  <c r="E16" i="18"/>
  <c r="E17" i="18"/>
  <c r="E18" i="18"/>
  <c r="E19" i="18"/>
  <c r="E20" i="18"/>
  <c r="E23" i="18"/>
  <c r="E24" i="18"/>
  <c r="E31" i="18"/>
  <c r="E32" i="18"/>
  <c r="E33" i="18"/>
  <c r="E34" i="18"/>
  <c r="E37" i="18"/>
  <c r="E38" i="18"/>
  <c r="E41" i="18"/>
  <c r="E42" i="18"/>
  <c r="E43" i="18"/>
  <c r="E4" i="18"/>
  <c r="H49" i="7" l="1"/>
  <c r="J2" i="34" s="1"/>
  <c r="H49" i="23"/>
  <c r="E2" i="34" s="1"/>
  <c r="H49" i="22"/>
  <c r="F2" i="34" s="1"/>
  <c r="H49" i="21"/>
  <c r="G2" i="34" s="1"/>
  <c r="H49" i="32"/>
  <c r="I2" i="34" s="1"/>
  <c r="H49" i="20"/>
  <c r="H2" i="34" s="1"/>
  <c r="H49" i="24"/>
  <c r="D2" i="34" s="1"/>
  <c r="H49" i="18"/>
  <c r="H55" i="18" s="1"/>
  <c r="F13" i="30"/>
  <c r="F6" i="31"/>
  <c r="F27" i="30"/>
  <c r="F13" i="26"/>
  <c r="F27" i="31"/>
  <c r="F6" i="28"/>
  <c r="F17" i="29"/>
  <c r="H39" i="25"/>
  <c r="H10" i="25"/>
  <c r="H21" i="25"/>
  <c r="H35" i="25"/>
  <c r="H29" i="25"/>
  <c r="H6" i="25"/>
  <c r="H45" i="25"/>
  <c r="F6" i="26"/>
  <c r="F31" i="26" s="1"/>
  <c r="D3" i="34" s="1"/>
  <c r="F17" i="28"/>
  <c r="F13" i="29"/>
  <c r="F13" i="28"/>
  <c r="F23" i="28"/>
  <c r="F23" i="30"/>
  <c r="F23" i="31"/>
  <c r="F13" i="33"/>
  <c r="F23" i="29"/>
  <c r="F6" i="30"/>
  <c r="F23" i="33"/>
  <c r="F27" i="28"/>
  <c r="F17" i="30"/>
  <c r="F17" i="31"/>
  <c r="F17" i="26"/>
  <c r="F27" i="26"/>
  <c r="F27" i="29"/>
  <c r="F13" i="8"/>
  <c r="F13" i="31"/>
  <c r="F6" i="33"/>
  <c r="F17" i="33"/>
  <c r="F27" i="33"/>
  <c r="F6" i="29"/>
  <c r="F23" i="26"/>
  <c r="F17" i="8"/>
  <c r="F27" i="8"/>
  <c r="F23" i="8"/>
  <c r="F26" i="19"/>
  <c r="F25" i="19"/>
  <c r="F22" i="19"/>
  <c r="F21" i="19"/>
  <c r="F20" i="19"/>
  <c r="F19" i="19"/>
  <c r="F16" i="19"/>
  <c r="F15" i="19"/>
  <c r="F12" i="19"/>
  <c r="F11" i="19"/>
  <c r="F10" i="19"/>
  <c r="F9" i="19"/>
  <c r="F8" i="19"/>
  <c r="F5" i="19"/>
  <c r="F4" i="19"/>
  <c r="H49" i="25" l="1"/>
  <c r="C2" i="34" s="1"/>
  <c r="F17" i="19"/>
  <c r="F31" i="8"/>
  <c r="C3" i="34" s="1"/>
  <c r="F27" i="19"/>
  <c r="F6" i="19"/>
  <c r="F23" i="19"/>
  <c r="F13" i="19"/>
  <c r="F31" i="19" l="1"/>
  <c r="E4" i="34"/>
  <c r="C4" i="34"/>
  <c r="D4" i="34"/>
  <c r="F4" i="34"/>
  <c r="G4" i="34"/>
  <c r="J4" i="34"/>
  <c r="I4" i="34"/>
  <c r="H4" i="34"/>
  <c r="C5" i="34" l="1"/>
</calcChain>
</file>

<file path=xl/sharedStrings.xml><?xml version="1.0" encoding="utf-8"?>
<sst xmlns="http://schemas.openxmlformats.org/spreadsheetml/2006/main" count="2233" uniqueCount="257">
  <si>
    <t>Instructions for Completing the Financial Proposal</t>
  </si>
  <si>
    <t>Finansal Teklifin Doldurulmasına İlişkin Talimatlar</t>
  </si>
  <si>
    <r>
      <rPr>
        <b/>
        <sz val="11"/>
        <rFont val="Calibri"/>
        <family val="2"/>
        <charset val="162"/>
        <scheme val="minor"/>
      </rPr>
      <t>1. Submitting Unit Prices:</t>
    </r>
    <r>
      <rPr>
        <sz val="11"/>
        <rFont val="Calibri"/>
        <family val="2"/>
        <charset val="162"/>
        <scheme val="minor"/>
      </rPr>
      <t xml:space="preserve">
Applicants are required to provide UNICEF with the proposed unit price for each item in the designated columns of the "A-Price Proposal" and "B-Price Proposal" tabs in the provided Excel file. Additionally, applicants must indicate the proposed unit quantities for each lab under the relevant tabs. The Excel file is programmed to automatically calculate costs based on these inputs.
Important points to note:
- Applicants must only enter unit prices in the "A-Price Proposal" and "B-Price Proposal" sheets. No other data or modifications should be made in these sheets.
- To help estimate item costs, applicants must also specify the proposed quantity of each item across eight labs. These quantities should be entered in the allocated sections under each relevant tab. The file will automatically consolidate the quantities and reflect them in the "A-Price Proposal" and "B-Price Proposal" tabs.
- </t>
    </r>
    <r>
      <rPr>
        <b/>
        <i/>
        <sz val="11"/>
        <rFont val="Calibri"/>
        <family val="2"/>
        <charset val="162"/>
        <scheme val="minor"/>
      </rPr>
      <t>Do Not Alter Other Fields:</t>
    </r>
    <r>
      <rPr>
        <sz val="11"/>
        <rFont val="Calibri"/>
        <family val="2"/>
        <charset val="162"/>
        <scheme val="minor"/>
      </rPr>
      <t xml:space="preserve"> Please refrain from editing or entering data in any fields other than the unit price column. All other calculations, including item cost, subtotals, and the total cost, will update automatically based on your inputs.</t>
    </r>
  </si>
  <si>
    <r>
      <rPr>
        <b/>
        <sz val="11"/>
        <rFont val="Calibri"/>
        <family val="2"/>
        <scheme val="minor"/>
      </rPr>
      <t>1. Birim Fiyatların Sunulması</t>
    </r>
    <r>
      <rPr>
        <sz val="11"/>
        <rFont val="Calibri"/>
        <family val="2"/>
        <scheme val="minor"/>
      </rPr>
      <t xml:space="preserve">
Başvuru sahipleri, sağlanan Excel dosyasındaki "A-Fiyat Teklifi" ve "B-Fiyat Teklifi" sekmelerinde her bir kalem için önerilen birim fiyatları ilgili sütunlara girmekle yükümlüdür. Ayrıca, her laboratuvar için önerilen birim miktarlarını da ilgili sekmelerde belirtmelidirler. Excel dosyası, bu girdilere dayanarak maliyetleri otomatik olarak hesaplayacak şekilde programlanmıştır.
Dikkat Edilmesi Gereken Hususlar
- Başvuru sahipleri, yalnızca "A-Fiyat Teklifi" ve "B-Fiyat Teklifi" sayfalarına birim fiyatlarını girmelidir. Bu sayfalarda başka herhangi bir veri eklenmemeli veya değişiklik yapılmamalıdır.
- Kalem maliyetlerinin hesaplanabilmesi için başvuru sahipleri, her bir kalem için sekiz laboratuvar genelinde önerilen birim miktarları da belirtmelidir. Bu miktarlar, ilgili sekmelerde ayrılan alanlara girilmelidir. Excel dosyası, girilen miktarları otomatik olarak birleştirerek "A-Fiyat Teklifi" ve "B-Fiyat Teklifi" sekmelerine yansıtacaktır.
</t>
    </r>
    <r>
      <rPr>
        <b/>
        <sz val="11"/>
        <rFont val="Calibri"/>
        <family val="2"/>
        <scheme val="minor"/>
      </rPr>
      <t xml:space="preserve">- Diğer Alanları Değiştirmeyin: </t>
    </r>
    <r>
      <rPr>
        <sz val="11"/>
        <rFont val="Calibri"/>
        <family val="2"/>
        <scheme val="minor"/>
      </rPr>
      <t>Lütfen birim fiyat sütunu dışında herhangi bir alanda düzenleme yapmayın veya veri girmeyin. Kalem maliyetleri, ara toplamlar ve toplam maliyet gibi tüm diğer hesaplamalar, girdilerinize bağlı olarak otomatik olarak hesaplanıp dosyada yansıtılacaktır.</t>
    </r>
  </si>
  <si>
    <r>
      <rPr>
        <b/>
        <sz val="11"/>
        <color theme="1"/>
        <rFont val="Calibri"/>
        <family val="2"/>
        <charset val="162"/>
        <scheme val="minor"/>
      </rPr>
      <t xml:space="preserve">2. Quantities: </t>
    </r>
    <r>
      <rPr>
        <b/>
        <i/>
        <sz val="11"/>
        <color theme="1"/>
        <rFont val="Calibri"/>
        <family val="2"/>
        <charset val="162"/>
        <scheme val="minor"/>
      </rPr>
      <t xml:space="preserve">
</t>
    </r>
    <r>
      <rPr>
        <sz val="11"/>
        <color theme="1"/>
        <rFont val="Calibri"/>
        <family val="2"/>
        <scheme val="minor"/>
      </rPr>
      <t>The Bills of Quantities provided are a guide to the magnitude of the materials required to complete the items (tasks). The estimated quantities indicated in each lab's refurbishment tab (e.g., HIE-A) are not guaranteed measurements. The selected supplier is fully responsible for determining the actual quantities of materials needed to complete the tasks, proposing these quantities for each lab's refurbishment tab, and pricing their bid accordingly. Applicants are not allowed to provide quantities for furniture items in each lab's furniture tab (e.g., HIE-B).</t>
    </r>
  </si>
  <si>
    <r>
      <rPr>
        <b/>
        <sz val="11"/>
        <rFont val="Calibri"/>
        <family val="2"/>
        <scheme val="minor"/>
      </rPr>
      <t>2. Miktarlar:</t>
    </r>
    <r>
      <rPr>
        <sz val="11"/>
        <rFont val="Calibri"/>
        <family val="2"/>
        <scheme val="minor"/>
      </rPr>
      <t xml:space="preserve">
Satın alımı yapılacak işlerin dökümü / cetveli (Bills of Quantities), iş kalemlerinin tamamlanması için ihtiyaç duyulan malzeme miktarlarına ilişkin bir referans niteliğindedir. Her laboratuvarın yenileme sekmesinde (örneğin, HIE-A) belirtilen tahmini miktarlar kesin ölçümler olmayıp yalnızca bir referans olarak sunulmaktadır.
Seçilen tedarikçi, işleri tamamlamak için ihtiyaç duyulan malzeme miktarlarının kesin tespitini yapmak, her laboratuvarın yenileme sekmesine uygun miktarları önerme ve teklifini buna göre fiyatlandırmakla sorumludur.
Başvuru sahipleri, her laboratuvarın mobilya sekmesinde (örneğin, HIE-B) yer alan mobilya kalemleri için miktar belirtmemelidir.</t>
    </r>
  </si>
  <si>
    <r>
      <rPr>
        <b/>
        <sz val="11"/>
        <color theme="1"/>
        <rFont val="Calibri"/>
        <family val="2"/>
        <charset val="162"/>
        <scheme val="minor"/>
      </rPr>
      <t xml:space="preserve">3. Additional Work Items Proposed by Applicants: </t>
    </r>
    <r>
      <rPr>
        <b/>
        <i/>
        <sz val="11"/>
        <color theme="1"/>
        <rFont val="Calibri"/>
        <family val="2"/>
        <charset val="162"/>
        <scheme val="minor"/>
      </rPr>
      <t xml:space="preserve">
</t>
    </r>
    <r>
      <rPr>
        <sz val="11"/>
        <color theme="1"/>
        <rFont val="Calibri"/>
        <family val="2"/>
        <scheme val="minor"/>
      </rPr>
      <t>If applicants propose additional work items for lab refurbishments (no matter in which lab  the additional work will be performed), they must describe the additional work under a single line, "Tab A-Price Proposal, Line A9. Additional work items that can be proposed by the applicants." After completing this description, applicants are also required to submit a lump sum price proposal for the additional work items.</t>
    </r>
  </si>
  <si>
    <r>
      <rPr>
        <b/>
        <sz val="11"/>
        <color theme="1"/>
        <rFont val="Calibri"/>
        <family val="2"/>
        <scheme val="minor"/>
      </rPr>
      <t>3. Başvuranlar Tarafından Önerilebilecek Ek İş Kalemleri:</t>
    </r>
    <r>
      <rPr>
        <sz val="11"/>
        <color theme="1"/>
        <rFont val="Calibri"/>
        <family val="2"/>
        <scheme val="minor"/>
      </rPr>
      <t xml:space="preserve">
Başvuranlar, laboratuvar yenilemeleri için ek çiş kalemleri öneriyorsa (ek işin hangi laboratuvarda yapılacağı fark etmeksizin), bu ek işi "Tab A - Fiyat Teklifi, Satır A9. Başvuranlar Tarafından Önerilebilecek Ek İş Kalemleri" altında tek bir satırda açıklamalıdır. Bu açıklama tamamlandıktan sonra, başvuranların ek çalışma kalemleri için bir toplam fiyat teklifi sunmaları da gerekmektedir.</t>
    </r>
  </si>
  <si>
    <r>
      <rPr>
        <b/>
        <sz val="11"/>
        <color theme="1"/>
        <rFont val="Calibri"/>
        <family val="2"/>
        <charset val="162"/>
        <scheme val="minor"/>
      </rPr>
      <t xml:space="preserve">4. Reference Specifications: </t>
    </r>
    <r>
      <rPr>
        <b/>
        <i/>
        <sz val="11"/>
        <color theme="1"/>
        <rFont val="Calibri"/>
        <family val="2"/>
        <charset val="162"/>
        <scheme val="minor"/>
      </rPr>
      <t xml:space="preserve">
</t>
    </r>
    <r>
      <rPr>
        <sz val="11"/>
        <color theme="1"/>
        <rFont val="Calibri"/>
        <family val="2"/>
        <scheme val="minor"/>
      </rPr>
      <t>Detailed specifications for each task and item to be procured, including 3D visuals and layouts for each lab, are available in the reference documents uploaded on the UNGM page. Applicants must carefully review these documents to ensure that their proposed unit prices align with UNICEF’s specifications. These specifications will serve as the benchmark for UNICEF during the verification and receipt of items and services.</t>
    </r>
  </si>
  <si>
    <r>
      <rPr>
        <b/>
        <sz val="11"/>
        <rFont val="Calibri"/>
        <family val="2"/>
        <scheme val="minor"/>
      </rPr>
      <t>4. Teknik Özellikler:</t>
    </r>
    <r>
      <rPr>
        <sz val="11"/>
        <rFont val="Calibri"/>
        <family val="2"/>
        <scheme val="minor"/>
      </rPr>
      <t xml:space="preserve">
Satın alınacak her bir iş ve ürünün detaylı teknik gereklilikleri/özellikleri, laboratuvarlara ait 3D görseller ve yerleşim planları da dahil olmak üzere, UNGM sayfasına yüklenen referans dokümanlarında yer almaktadır. Başvuru sahipleri, teklif ettikleri birim fiyatların UNICEF’in şartnameleriyle uyumlu olduğundan emin olmak için bu dokümanları dikkatlice incelemelidir. Bu teknik gereklilikler/özellikler, UNICEF’in teslim alma süreçlerinde temel referans kaynağı olarak kullanılacaktır.</t>
    </r>
  </si>
  <si>
    <r>
      <rPr>
        <b/>
        <sz val="11"/>
        <color rgb="FF000000"/>
        <rFont val="Calibri"/>
        <family val="2"/>
        <scheme val="minor"/>
      </rPr>
      <t>5. Supplier Site Visits:</t>
    </r>
    <r>
      <rPr>
        <sz val="11"/>
        <color rgb="FF000000"/>
        <rFont val="Calibri"/>
        <family val="2"/>
        <scheme val="minor"/>
      </rPr>
      <t xml:space="preserve">
Applicants are required to conduct site visits to 8 lab locations across 7 provinces (Ankara, Istanbul, İzmir, Mersin, Gaziantep, Erzurum, and Rize) within the specified timeframe. 
These site visits are mandatory, as they will help applicants prepare accurate price proposals and ensure a clear understanding of the refurbishment requirements at each location. A list of contact persons for each lab will be shared during the prebid meeting. In case a bidder is not able to participate in the pre-bidding meeting, they can request the list from UNICEF by sending email totco-servcontracts@unicef.org. Applicants must schedule their visits by reaching out to the designated lab focal points after the pre-bid meeting. Following the pre-bid meeting date, the visits must be completed within 15 working days in office hours. The bidder will bear the site visit costs.
If you encounter any difficulties in arranging your site visits, please contact UNICEF for assistance.</t>
    </r>
  </si>
  <si>
    <r>
      <rPr>
        <b/>
        <sz val="11"/>
        <color theme="1"/>
        <rFont val="Calibri"/>
        <family val="2"/>
        <scheme val="minor"/>
      </rPr>
      <t>5. Tedarikçi Saha Ziyaretleri:</t>
    </r>
    <r>
      <rPr>
        <sz val="11"/>
        <color theme="1"/>
        <rFont val="Calibri"/>
        <family val="2"/>
        <scheme val="minor"/>
      </rPr>
      <t xml:space="preserve">
Başvuru sahiplerinin belirtilen zaman dilimi içinde 7 ildeki (Ankara, İstanbul, İzmir, Mersin, Gaziantep, Erzurum ve Rize) 8 laboratuvara saha ziyaretleri gerçekleştirmeleri gerekmektedir.
Bu saha ziyaretleri zorunludur, çünkü başvuru sahiplerinin doğru fiyat teklifleri hazırlamalarına ve her lokasyondaki iç mekan yenileme gereksinimlerinin net bir şekilde anlaşılmasını sağlamalarına yardımcı olacaktır. Her laboratuvar için irtibat kişilerinin listesi ihale hazırlığı toplantısı sırasında paylaşılacaktır. Bir başvuru sahibi ihale hazırlığı toplantısına katılamazsa, ilgili listeyi tco-servcontracts@unicef.org adresine e-posta göndererek UNICEF'ten talep edebilir. Başvuru sahipleri ihale hazırlığı toplantısını takiben, listede tanımlanmış laboratuvar sorumlularına ulaşarak ziyaret gün ve saatlerini planlamalıdır. Başvuru sahiplerinin planladıkları saha ziyaretlerini, ihale hazırlığı toplantısını takiben 15 iş günü içinde mesai saatlerini esas alarak tamamlamaları gerekmektedir. Saha ziyaretlerinin masraflarını başvuru sahiplerinin karşılaması beklenmektedir.
Saha ziyaretlerinizi planlamada herhangi bir zorlukla karşılaşırsanız, lütfen destek için UNICEF ile iletişime geçiniz.</t>
    </r>
  </si>
  <si>
    <r>
      <rPr>
        <b/>
        <sz val="11"/>
        <color theme="1"/>
        <rFont val="Calibri"/>
        <family val="2"/>
        <charset val="162"/>
        <scheme val="minor"/>
      </rPr>
      <t xml:space="preserve">6. Automatic Calculations in the Excel File: </t>
    </r>
    <r>
      <rPr>
        <b/>
        <i/>
        <sz val="11"/>
        <color theme="1"/>
        <rFont val="Calibri"/>
        <family val="2"/>
        <charset val="162"/>
        <scheme val="minor"/>
      </rPr>
      <t xml:space="preserve">
</t>
    </r>
    <r>
      <rPr>
        <sz val="11"/>
        <color theme="1"/>
        <rFont val="Calibri"/>
        <family val="2"/>
        <scheme val="minor"/>
      </rPr>
      <t xml:space="preserve">The Excel file has been pre-configured to perform the following calculations automatically:
- </t>
    </r>
    <r>
      <rPr>
        <b/>
        <i/>
        <sz val="11"/>
        <color theme="1"/>
        <rFont val="Calibri"/>
        <family val="2"/>
        <charset val="162"/>
        <scheme val="minor"/>
      </rPr>
      <t>Item Costs:</t>
    </r>
    <r>
      <rPr>
        <sz val="11"/>
        <color theme="1"/>
        <rFont val="Calibri"/>
        <family val="2"/>
        <scheme val="minor"/>
      </rPr>
      <t xml:space="preserve"> The cost of each item based on the unit price and the proposed quantities (e.g., quantities needed for refurbishment).
- </t>
    </r>
    <r>
      <rPr>
        <b/>
        <i/>
        <sz val="11"/>
        <color theme="1"/>
        <rFont val="Calibri"/>
        <family val="2"/>
        <charset val="162"/>
        <scheme val="minor"/>
      </rPr>
      <t>Category Subtotals:</t>
    </r>
    <r>
      <rPr>
        <sz val="11"/>
        <color theme="1"/>
        <rFont val="Calibri"/>
        <family val="2"/>
        <scheme val="minor"/>
      </rPr>
      <t xml:space="preserve"> Subtotals for each section or category of items.
- </t>
    </r>
    <r>
      <rPr>
        <b/>
        <i/>
        <sz val="11"/>
        <color theme="1"/>
        <rFont val="Calibri"/>
        <family val="2"/>
        <charset val="162"/>
        <scheme val="minor"/>
      </rPr>
      <t>Total Proposal Cost:</t>
    </r>
    <r>
      <rPr>
        <sz val="11"/>
        <color theme="1"/>
        <rFont val="Calibri"/>
        <family val="2"/>
        <scheme val="minor"/>
      </rPr>
      <t xml:space="preserve"> The total cost for the entire proposal, combining all categories and sections.</t>
    </r>
  </si>
  <si>
    <r>
      <rPr>
        <b/>
        <sz val="11"/>
        <rFont val="Calibri"/>
        <family val="2"/>
        <scheme val="minor"/>
      </rPr>
      <t>6. Excel Dosyasındaki Otomatik Hesaplamalar:</t>
    </r>
    <r>
      <rPr>
        <sz val="11"/>
        <rFont val="Calibri"/>
        <family val="2"/>
        <scheme val="minor"/>
      </rPr>
      <t xml:space="preserve">
Excel dosyası, aşağıdaki hesaplamaları otomatik olarak yapacak şekilde önceden yapılandırılmıştır:
- Ürün Maliyetleri: Her bir ürünün, birim fiyatı ve teklif edilen miktarlara (örneğin, yenileme için gerekli miktarlar) göre hesaplanan maliyeti.
- Kategori Ara Toplamlar: Her bölüm veya kategori için hesaplanan ara toplamlar.
- Toplam Teklif Maliyeti: Tüm kategoriler ve bölümlerin birleşimiyle hesaplanan toplam maliyet.</t>
    </r>
  </si>
  <si>
    <r>
      <rPr>
        <b/>
        <sz val="11"/>
        <color theme="1"/>
        <rFont val="Calibri"/>
        <family val="2"/>
        <charset val="162"/>
        <scheme val="minor"/>
      </rPr>
      <t xml:space="preserve">7. Accuracy and Review: </t>
    </r>
    <r>
      <rPr>
        <b/>
        <i/>
        <sz val="11"/>
        <color theme="1"/>
        <rFont val="Calibri"/>
        <family val="2"/>
        <charset val="162"/>
        <scheme val="minor"/>
      </rPr>
      <t xml:space="preserve">
</t>
    </r>
    <r>
      <rPr>
        <sz val="11"/>
        <color theme="1"/>
        <rFont val="Calibri"/>
        <family val="2"/>
        <charset val="162"/>
        <scheme val="minor"/>
      </rPr>
      <t xml:space="preserve">- </t>
    </r>
    <r>
      <rPr>
        <b/>
        <i/>
        <sz val="11"/>
        <color theme="1"/>
        <rFont val="Calibri"/>
        <family val="2"/>
        <charset val="162"/>
        <scheme val="minor"/>
      </rPr>
      <t>Accuracy:</t>
    </r>
    <r>
      <rPr>
        <sz val="11"/>
        <color theme="1"/>
        <rFont val="Calibri"/>
        <family val="2"/>
        <scheme val="minor"/>
      </rPr>
      <t xml:space="preserve"> Double-check each unit price and proposed quantity to ensure it reflects your intended price proposal and complies with the specified requirements, as this value will directly impact the calculated total.
- </t>
    </r>
    <r>
      <rPr>
        <b/>
        <i/>
        <sz val="11"/>
        <color theme="1"/>
        <rFont val="Calibri"/>
        <family val="2"/>
        <charset val="162"/>
        <scheme val="minor"/>
      </rPr>
      <t>Review:</t>
    </r>
    <r>
      <rPr>
        <sz val="11"/>
        <color theme="1"/>
        <rFont val="Calibri"/>
        <family val="2"/>
        <scheme val="minor"/>
      </rPr>
      <t xml:space="preserve"> After completing your entries, review the automatically generated totals to confirm accuracy before submitting the proposal.
By strictly adhering to these instructions, applicants can ensure that their financial proposals are accurate, compliant with UNICEF’s requirements, and fully aligned with the provided specifications. This process also minimizes the risk of errors or misinterpretations during evaluation.</t>
    </r>
  </si>
  <si>
    <r>
      <rPr>
        <b/>
        <sz val="11"/>
        <rFont val="Calibri"/>
        <family val="2"/>
        <scheme val="minor"/>
      </rPr>
      <t>7. Doğruluk Teyidi/Kontrolü:</t>
    </r>
    <r>
      <rPr>
        <sz val="11"/>
        <rFont val="Calibri"/>
        <family val="2"/>
        <scheme val="minor"/>
      </rPr>
      <t xml:space="preserve">
</t>
    </r>
    <r>
      <rPr>
        <b/>
        <sz val="11"/>
        <rFont val="Calibri"/>
        <family val="2"/>
        <scheme val="minor"/>
      </rPr>
      <t>Doğruluk Teyidi:</t>
    </r>
    <r>
      <rPr>
        <sz val="11"/>
        <rFont val="Calibri"/>
        <family val="2"/>
        <scheme val="minor"/>
      </rPr>
      <t xml:space="preserve"> Her birim fiyatı ve önerilen miktarı yeniden kontrol ederek, teklifinizin amacınıza uygun olduğundan ve belirtilen gereksinimlere uygun olduğundan emin olun. Bu değer, hesaplanan toplamı doğrudan etkileyecektir.
</t>
    </r>
    <r>
      <rPr>
        <b/>
        <sz val="11"/>
        <rFont val="Calibri"/>
        <family val="2"/>
        <scheme val="minor"/>
      </rPr>
      <t xml:space="preserve">Tekrar İnceleme  / Kontrol: </t>
    </r>
    <r>
      <rPr>
        <sz val="11"/>
        <rFont val="Calibri"/>
        <family val="2"/>
        <scheme val="minor"/>
      </rPr>
      <t>Veri girişi işlemlerinizi tamamladıktan sonra, teklifinizi UNICEF'e göndermeden önce otomatik olarak oluşturulan toplamları inceleyerek tekliflerin doğruluğunu kontrol edin.
Teklif iletme aşamasında bu talimatlara sıkı sıkıya uyulması, başvuranların mali tekliflerinin doğru, UNICEF’in gereksinimlerine uygun ve istenen teknik özellikler / gereksinimlerle tam uyumlu olmasını sağlar. Ayrıca, bu süreç değerlendirme sırasında hata veya yanlış anlaşılmaların riskini en aza indirir.</t>
    </r>
  </si>
  <si>
    <r>
      <rPr>
        <b/>
        <sz val="11"/>
        <color theme="1"/>
        <rFont val="Calibri"/>
        <family val="2"/>
        <scheme val="minor"/>
      </rPr>
      <t>Additional Notes:</t>
    </r>
    <r>
      <rPr>
        <sz val="11"/>
        <color theme="1"/>
        <rFont val="Calibri"/>
        <family val="2"/>
        <charset val="162"/>
        <scheme val="minor"/>
      </rPr>
      <t xml:space="preserve">
1. The Tender is a Lump Sum tender. The bidders’ offer shall be deemed to include all tasks contained in the tender documents, and the </t>
    </r>
    <r>
      <rPr>
        <b/>
        <i/>
        <sz val="11"/>
        <color theme="1"/>
        <rFont val="Calibri"/>
        <family val="2"/>
        <charset val="162"/>
        <scheme val="minor"/>
      </rPr>
      <t>bidders shall be fully responsible for performing all the tasks essential to making the project fully functional and operational</t>
    </r>
    <r>
      <rPr>
        <sz val="11"/>
        <color theme="1"/>
        <rFont val="Calibri"/>
        <family val="2"/>
        <charset val="162"/>
        <scheme val="minor"/>
      </rPr>
      <t xml:space="preserve">. The Bill of Quantities will be used to evaluate all tasks shown on the drawings, covered in the specifications, and required in accordance with the Tender Documents.
2. If the unit number is stated as zero, it means that the related task/item will not be included in the refurbishment or furniture list for the respective lab. For refurbishment, if you believe it is needed, you may enter your quantity in the "Proposed Quantity" section. </t>
    </r>
    <r>
      <rPr>
        <b/>
        <i/>
        <sz val="11"/>
        <color theme="1"/>
        <rFont val="Calibri"/>
        <family val="2"/>
        <charset val="162"/>
        <scheme val="minor"/>
      </rPr>
      <t>For furniture, the quantities cannot be adjusted</t>
    </r>
    <r>
      <rPr>
        <sz val="11"/>
        <color theme="1"/>
        <rFont val="Calibri"/>
        <family val="2"/>
        <charset val="162"/>
        <scheme val="minor"/>
      </rPr>
      <t>.
3. The unit numbers have been prepared to facilitate a financial offer based on the architectural concept ToR. Materials, products, and quantities may vary depending on the architectural, electrical, and mechanical application projects.
4. Please include relevant installation costs in your proposed prices. Note that n</t>
    </r>
    <r>
      <rPr>
        <b/>
        <i/>
        <sz val="11"/>
        <color theme="1"/>
        <rFont val="Calibri"/>
        <family val="2"/>
        <charset val="162"/>
        <scheme val="minor"/>
      </rPr>
      <t>o additional payment will be made to the selected company for furniture installation costs</t>
    </r>
    <r>
      <rPr>
        <sz val="11"/>
        <color theme="1"/>
        <rFont val="Calibri"/>
        <family val="2"/>
        <charset val="162"/>
        <scheme val="minor"/>
      </rPr>
      <t xml:space="preserve">. Only delivery costs specified in budget line B6 will be paid to the selected company.
5. Please include relevant labor costs in your proposed prices for applicable items. Note that </t>
    </r>
    <r>
      <rPr>
        <b/>
        <i/>
        <sz val="11"/>
        <color theme="1"/>
        <rFont val="Calibri"/>
        <family val="2"/>
        <charset val="162"/>
        <scheme val="minor"/>
      </rPr>
      <t>no additional payment will be made to the selected company for labor costs</t>
    </r>
    <r>
      <rPr>
        <sz val="11"/>
        <color theme="1"/>
        <rFont val="Calibri"/>
        <family val="2"/>
        <charset val="162"/>
        <scheme val="minor"/>
      </rPr>
      <t xml:space="preserve">.
6. </t>
    </r>
    <r>
      <rPr>
        <b/>
        <i/>
        <sz val="11"/>
        <color theme="1"/>
        <rFont val="Calibri"/>
        <family val="2"/>
        <charset val="162"/>
        <scheme val="minor"/>
      </rPr>
      <t>Price quotations must include the warranty period and after-sales service for each item</t>
    </r>
    <r>
      <rPr>
        <sz val="11"/>
        <color theme="1"/>
        <rFont val="Calibri"/>
        <family val="2"/>
        <charset val="162"/>
        <scheme val="minor"/>
      </rPr>
      <t xml:space="preserve">. After-sales service includes prompt rectification of any malfunctioning items. Following the award of the contract, the selected supplier must submit warranty certificates (including after-sales service) for every item. Consignees will receive the original warranty certificates, and copies will be submitted to UNICEF. Waybills for each shipment (including PO numbers and item serial numbers) must also be submitted to UNICEF, along with delivery forms signed and stamped by the consignees.
7. All goods and service items must be delivered to the locations specified in the annexed distribution list. </t>
    </r>
    <r>
      <rPr>
        <b/>
        <sz val="11"/>
        <color theme="1"/>
        <rFont val="Calibri"/>
        <family val="2"/>
        <charset val="162"/>
        <scheme val="minor"/>
      </rPr>
      <t xml:space="preserve">The delivery deadline for refurbished labs and installed furniture is the by the first week of September. </t>
    </r>
    <r>
      <rPr>
        <b/>
        <i/>
        <sz val="11"/>
        <color theme="1"/>
        <rFont val="Calibri"/>
        <family val="2"/>
        <charset val="162"/>
        <scheme val="minor"/>
      </rPr>
      <t>However, please account for potential adjustments to the delivery timeline, which may be moved two months earlier or later.</t>
    </r>
  </si>
  <si>
    <r>
      <rPr>
        <b/>
        <sz val="11"/>
        <rFont val="Calibri"/>
        <family val="2"/>
        <scheme val="minor"/>
      </rPr>
      <t>Ek Notlar:</t>
    </r>
    <r>
      <rPr>
        <sz val="11"/>
        <rFont val="Calibri"/>
        <family val="2"/>
        <scheme val="minor"/>
      </rPr>
      <t xml:space="preserve">
1. İhalede değerlendirme Toplam Fiyat teklifleri üzerinden yapılacaktır. Teklif verenlerin teklifleri, ihale belgelerinde yer alan tüm işleri kapsayacak şekilde kabul edilecektir ve teklif verenler, projeyi tamamen işlevsel ve operasyonel hale getirebilmek için gerekli olan tüm işleri yerine getirmekten tamamen sorumlu olacaktır. Satın Alımı Yapılacak İlerin Dökümü / Cetveli, çizimlerde gösterilen, şartnamelerde belirtilen ve İhale belgelerine göre gerekli olan tüm işlerin değerlendirilmesinde kullanılacaktır.
</t>
    </r>
    <r>
      <rPr>
        <b/>
        <sz val="11"/>
        <rFont val="Calibri"/>
        <family val="2"/>
        <scheme val="minor"/>
      </rPr>
      <t xml:space="preserve">
</t>
    </r>
    <r>
      <rPr>
        <sz val="11"/>
        <rFont val="Calibri"/>
        <family val="2"/>
        <scheme val="minor"/>
      </rPr>
      <t>2. Birim sayısı sıfır olarak belirtilmişse, bu, ilgili işim/kalemin söz konusu laboratuvarın yenileme veya mobilya listesine dahil edilmeyeceği anlamına gelir. Laboratuvar yenileme için farklı bir birimin yazılmasının gerekli olduğunu düşünüyorsanız, "Önerilen Miktar" bölümüne miktarınızı girebilirsiniz. Mobilya için ise miktarlar değiştirilemez.
3. Birim sayıları, mimari konsept teknik gerekliliklerine bağlı finansal teklif hazırlamayı kolaylaştırmak amacıyla hazırlanmıştır. Malzemeler, ürünler ve miktarlar, mimari, elektriksel ve mekanik uygulama projelerine bağlı olarak değişebilir.
4. Lütfen teklif ettiğiniz fiyatlarınıza ilgili montaj maliyetlerini de dahil ederek teklifinizi sunun. Seçilen şirkete mobilya montajı için ek ödeme yapılmayacaktır. Yalnızca B6 bütçe kaleminde belirtilen teslimat maliyetleri seçilen şirkete ödeme yapılacaktır.
5. Lütfen teklif ettiğiniz fiyatlarınıza ilgili her kalem için işçilik maliyetlerini de dahil ederek teklif sunun. Seçilen şirkete işçilik maliyetleri için ek ödeme yapılmayacaktır.
6. Fiyat teklifleri, her bir kalem için garanti süresi ve satış sonrası hizmeti de içermelidir. Satış sonrası hizmet, arızalanan ürünlerin hızlı bir şekilde onarılmasını da kapsar. Sözleşme imzalandıktan sonra, seçilen tedarikçi her bir ürün için garanti sertifikalarını (satış sonrası hizmet dahil) sunmalıdır. Alıcı orijinal garanti sertifikalarını alacak, kopyalar ise UNICEF'e sunulacaktır. Her sevkiyat için irsaliyeler (kontrat numaraları ve ürün seri numaraları dahil) ile teslimat formları, alıcılar tarafından imzalanıp kaşelenmiş olarak UNICEF'e sunulmalıdır.
7. Tüm malzemeler ve hizmet kalemleri, ekli dağıtım listesinde belirtilen yerlere teslim edilmelidir. Yenilenen laboratuvarlar ve montajı yapılan mobilyalar için teslimat süresi Eylül ayının ilk haftasına kadar olacaktır. Ancak teslimat takvimi, iki ay daha ileri ya da geri alınabilir; bu nedenle teslimat süresinde olabilecek olası değişiklikleri göz önünde bulundurmanız gerekmektedir.</t>
    </r>
  </si>
  <si>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</si>
  <si>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Pose No</t>
  </si>
  <si>
    <t>Task Description</t>
  </si>
  <si>
    <t>Unit</t>
  </si>
  <si>
    <t>Estimated Quantity (Total)</t>
  </si>
  <si>
    <t>Proposed Quantity (Total)</t>
  </si>
  <si>
    <t>Unit Price (TRY)</t>
  </si>
  <si>
    <t>Total Price (TRY)</t>
  </si>
  <si>
    <t>A1</t>
  </si>
  <si>
    <t>Floors</t>
  </si>
  <si>
    <t>A1.1</t>
  </si>
  <si>
    <t>ÖBF-01</t>
  </si>
  <si>
    <t>PVC flooring installation</t>
  </si>
  <si>
    <t>Square-meter</t>
  </si>
  <si>
    <t>A1.2</t>
  </si>
  <si>
    <t>UNC-YD</t>
  </si>
  <si>
    <t>Installation of sound- and vibration-insulated raised flooring with carpet covering applied on top</t>
  </si>
  <si>
    <t>Total Cost for Floors</t>
  </si>
  <si>
    <t>A2</t>
  </si>
  <si>
    <t>Skirtings</t>
  </si>
  <si>
    <t>A2.1</t>
  </si>
  <si>
    <t>77.145.1019</t>
  </si>
  <si>
    <t>Aluminum skirting manufacturing</t>
  </si>
  <si>
    <t>Meter</t>
  </si>
  <si>
    <t>A2.2</t>
  </si>
  <si>
    <t>ÖBF-11</t>
  </si>
  <si>
    <t>Installation of cable duct on aluminum skirtings</t>
  </si>
  <si>
    <t>Total Cost for Skirtings</t>
  </si>
  <si>
    <t>A3</t>
  </si>
  <si>
    <t>Wall Coverings</t>
  </si>
  <si>
    <t>A3.1</t>
  </si>
  <si>
    <t>15.280.1009</t>
  </si>
  <si>
    <t>Application of perlite plaster and satin plaster coating (on concrete, brick walls, etc.)</t>
  </si>
  <si>
    <t>A3.2</t>
  </si>
  <si>
    <t>15.540.1262</t>
  </si>
  <si>
    <t>Application of two coats of water-based semi-mat paint on satin plastered and drywall surfaces (interior walls)</t>
  </si>
  <si>
    <t>A3.3</t>
  </si>
  <si>
    <t>15.530.1726</t>
  </si>
  <si>
    <t>Installation of single-skeleton cladding wall with gypsum board</t>
  </si>
  <si>
    <t>A3.4</t>
  </si>
  <si>
    <t>ÖBF-04</t>
  </si>
  <si>
    <t>Application of lb-3771-y agt wall panel</t>
  </si>
  <si>
    <t>A3.5</t>
  </si>
  <si>
    <t>ÖBF-19</t>
  </si>
  <si>
    <t>Application of fabric panel (60X60 cm size)</t>
  </si>
  <si>
    <t>Piece</t>
  </si>
  <si>
    <t>A3.6</t>
  </si>
  <si>
    <t>UNC-D01-GKD</t>
  </si>
  <si>
    <t>Installation of double-layer sound-insulated gypsum board cladding on existing wall</t>
  </si>
  <si>
    <t>A3.7</t>
  </si>
  <si>
    <t>UNC-D02-BD</t>
  </si>
  <si>
    <t>Construction of double-structure partition wall with double-layer gypsum board</t>
  </si>
  <si>
    <t>A3.8</t>
  </si>
  <si>
    <t>UNC-D03-PUS</t>
  </si>
  <si>
    <t>Wall cladding with fire-resistant acoustic foam</t>
  </si>
  <si>
    <t>A3.9</t>
  </si>
  <si>
    <t>UNC-D04-ACK</t>
  </si>
  <si>
    <t>Application of acoustic fabric wall cladding with 20 mm thickness</t>
  </si>
  <si>
    <t>Total Cost for Wall Coverings</t>
  </si>
  <si>
    <t>A4</t>
  </si>
  <si>
    <t>Ceilings</t>
  </si>
  <si>
    <t>A4.1</t>
  </si>
  <si>
    <t>15.185.1014</t>
  </si>
  <si>
    <t>Installation of full-security work scaffold for ceilings using prefabricated components</t>
  </si>
  <si>
    <t>Cubic meter</t>
  </si>
  <si>
    <t>A4.2</t>
  </si>
  <si>
    <t>15.530.1932</t>
  </si>
  <si>
    <t>Installation of double-framed suspended ceiling with gypsum boards and hanging system</t>
  </si>
  <si>
    <t>A4.3</t>
  </si>
  <si>
    <t>UNC-T01-AT</t>
  </si>
  <si>
    <t>Installation of double-layer sound-insulated gypsum board ceiling</t>
  </si>
  <si>
    <t>A4.4</t>
  </si>
  <si>
    <t>UNC-T02-PUS</t>
  </si>
  <si>
    <t>Ceiling cladding with fire-resistant acoustic foam</t>
  </si>
  <si>
    <t>A4.5</t>
  </si>
  <si>
    <t>A4.6</t>
  </si>
  <si>
    <t>Total Cost for Ceilings</t>
  </si>
  <si>
    <t>A5</t>
  </si>
  <si>
    <t>Lighting Elements</t>
  </si>
  <si>
    <t>A5.1</t>
  </si>
  <si>
    <t>ÖBF-13</t>
  </si>
  <si>
    <t>Installation of rectangular box led lighting</t>
  </si>
  <si>
    <t>A5.2</t>
  </si>
  <si>
    <t>ÖBF-10</t>
  </si>
  <si>
    <t>Installation of magnetic lighting above suspended ceiling</t>
  </si>
  <si>
    <t>A5.3</t>
  </si>
  <si>
    <t>ÖBF-17</t>
  </si>
  <si>
    <t>Procurement of surface-mounted box led lighting (60x60 cm size)</t>
  </si>
  <si>
    <t>A5.4</t>
  </si>
  <si>
    <t>ÖBF-23</t>
  </si>
  <si>
    <t>Procurement of surface-mounted spot led lighting (10x10 cm size)</t>
  </si>
  <si>
    <t>Total Cost for Lighting Elements</t>
  </si>
  <si>
    <t>A6</t>
  </si>
  <si>
    <t>Sounds-insulated Joinery Elements</t>
  </si>
  <si>
    <t>A6.1</t>
  </si>
  <si>
    <t>UNC-K01-TK</t>
  </si>
  <si>
    <t>Installation of single leaf acoustical door</t>
  </si>
  <si>
    <t>A6.2</t>
  </si>
  <si>
    <t>UNC-CM01</t>
  </si>
  <si>
    <t>Installation of soundproof frame and glass</t>
  </si>
  <si>
    <t>Total Cost for Sounds-insulated Joinery Elements</t>
  </si>
  <si>
    <t>A7</t>
  </si>
  <si>
    <t>Aluminum Door Elements</t>
  </si>
  <si>
    <t>A7.1</t>
  </si>
  <si>
    <t>10.380.1003-AN</t>
  </si>
  <si>
    <t>Installation of 4mm thick clear flat glass with aluminum and iron framing using bead</t>
  </si>
  <si>
    <t>A7.2</t>
  </si>
  <si>
    <t>15.460.1005</t>
  </si>
  <si>
    <t>Manufacture and installation of non-insulated aluminum joinery with electrostatic powder coating</t>
  </si>
  <si>
    <t>Kilogram</t>
  </si>
  <si>
    <t>A7.3</t>
  </si>
  <si>
    <t>15.540.1112</t>
  </si>
  <si>
    <t>Application of two coats of anti-rust primer and two coats of synthetic paint on iron surfaces</t>
  </si>
  <si>
    <t>A7.4</t>
  </si>
  <si>
    <t>15.550.1001</t>
  </si>
  <si>
    <t>Manufacture and installation of windows and doors using square and rectangular profiles</t>
  </si>
  <si>
    <t>Total Cost for Aluminum Door Elements</t>
  </si>
  <si>
    <t>A8</t>
  </si>
  <si>
    <t>Electrical Design and Application of Teacher Training Labs</t>
  </si>
  <si>
    <t>A8.1</t>
  </si>
  <si>
    <t>EW-2024</t>
  </si>
  <si>
    <t>Electrical design and application of the lab</t>
  </si>
  <si>
    <t>Lab</t>
  </si>
  <si>
    <t>Total Cost for Electrical Design and Application of Teacher Training Labs</t>
  </si>
  <si>
    <t>TOTAL COST (INTERIOR ARCHITECTURAL ELEMENTS)</t>
  </si>
  <si>
    <t>A9</t>
  </si>
  <si>
    <t>Additional work items that can be proposed by the applicants</t>
  </si>
  <si>
    <t xml:space="preserve">... (Please provide description of additional tasks that you propose and add lump sum of additional tasks, if needed) </t>
  </si>
  <si>
    <t xml:space="preserve">Total Cost for Proposed Other Items </t>
  </si>
  <si>
    <t>GRAND TOTAL COST (INTERIOR ARCHITECTURAL ELEMENTS)</t>
  </si>
  <si>
    <t>TEACHER LEARNING LABORATORY ARCHITECTURAL CONCEPT PRICE PROPOSAL
INTERIOR FURNITURE</t>
  </si>
  <si>
    <t>Item Description</t>
  </si>
  <si>
    <t>Quantity</t>
  </si>
  <si>
    <t>B1</t>
  </si>
  <si>
    <t>Seating Group and Comfort Products</t>
  </si>
  <si>
    <t>B1.1</t>
  </si>
  <si>
    <t>ÖBF-02</t>
  </si>
  <si>
    <t>Sofa</t>
  </si>
  <si>
    <t>B1.2</t>
  </si>
  <si>
    <t>ÖBF-14</t>
  </si>
  <si>
    <t>Chair</t>
  </si>
  <si>
    <t>Total Cost for Seating Group and Comfort Products</t>
  </si>
  <si>
    <t>B2</t>
  </si>
  <si>
    <t>Desk and Workspace Equipment</t>
  </si>
  <si>
    <t>B2.1</t>
  </si>
  <si>
    <t>ÖBF-07</t>
  </si>
  <si>
    <t>Desk with roller legs (60x80 cm size)</t>
  </si>
  <si>
    <t>B2.2</t>
  </si>
  <si>
    <t>ÖBF-08</t>
  </si>
  <si>
    <t>Aluminum-legged desk (80x140 cm size)</t>
  </si>
  <si>
    <t>B2.3</t>
  </si>
  <si>
    <t>ÖBF-16</t>
  </si>
  <si>
    <t>Aluminum-legged desk (60x140 cm size)</t>
  </si>
  <si>
    <t>B2.4</t>
  </si>
  <si>
    <t>ÖBF-15</t>
  </si>
  <si>
    <t>Height-adjustable rolling desk  (60x160 cm size)</t>
  </si>
  <si>
    <t>B2.5</t>
  </si>
  <si>
    <t>ÖBF-18</t>
  </si>
  <si>
    <t>Aluminum-legged meeting table  (90x140 cm size)</t>
  </si>
  <si>
    <t>Total Cost for Desk and Workspace Equipment</t>
  </si>
  <si>
    <t>B3</t>
  </si>
  <si>
    <t>Chairs and Seating Arrangements</t>
  </si>
  <si>
    <t>B3.1</t>
  </si>
  <si>
    <t>ÖBF-06</t>
  </si>
  <si>
    <t>B3.2</t>
  </si>
  <si>
    <t>ÖBF-09</t>
  </si>
  <si>
    <t>Office rolling chair</t>
  </si>
  <si>
    <t>Total Cost for Chairs and Seating Arrangements</t>
  </si>
  <si>
    <t>B4</t>
  </si>
  <si>
    <t>Cabinets and Storage Units</t>
  </si>
  <si>
    <t>B4.1</t>
  </si>
  <si>
    <t>ÖBF-05</t>
  </si>
  <si>
    <t>Cabinet (80x46x80 cm size)</t>
  </si>
  <si>
    <t>B4.2</t>
  </si>
  <si>
    <t>ÖBF-12</t>
  </si>
  <si>
    <t>A three-drawer under-table chest of drawers (33x55X57 cm size)</t>
  </si>
  <si>
    <t>B4.3</t>
  </si>
  <si>
    <t>ÖBF-21</t>
  </si>
  <si>
    <t>Double-door cabinet (80x46x200 cm size)</t>
  </si>
  <si>
    <t>B4.4</t>
  </si>
  <si>
    <t>ÖBF-22</t>
  </si>
  <si>
    <t>Open-shelved cabinet (80x46x200 cm size)</t>
  </si>
  <si>
    <t>Total Cost for Cabinets and Storage Units</t>
  </si>
  <si>
    <t>B5</t>
  </si>
  <si>
    <t>Other Furniture</t>
  </si>
  <si>
    <t>B5.1</t>
  </si>
  <si>
    <t>ÖBF-03</t>
  </si>
  <si>
    <t>Coffee table</t>
  </si>
  <si>
    <t>B5.2</t>
  </si>
  <si>
    <t>ÖBF-20</t>
  </si>
  <si>
    <t>Mobile partition (80x210 cm size)</t>
  </si>
  <si>
    <t>Total Cost for Other Furniture</t>
  </si>
  <si>
    <t>B6</t>
  </si>
  <si>
    <t>Distribution</t>
  </si>
  <si>
    <t>B6.1</t>
  </si>
  <si>
    <t>D-2024</t>
  </si>
  <si>
    <t>Distribution to all labs</t>
  </si>
  <si>
    <t>Total Cost for Distribution (All labs)</t>
  </si>
  <si>
    <t>B. TOTAL COST (FURNITURE)</t>
  </si>
  <si>
    <t>Furnishing</t>
  </si>
  <si>
    <t>Desks/tables</t>
  </si>
  <si>
    <t>Chairs</t>
  </si>
  <si>
    <t>Soft furniture</t>
  </si>
  <si>
    <t>Curtains, etc</t>
  </si>
  <si>
    <t>HİE</t>
  </si>
  <si>
    <t>BİL</t>
  </si>
  <si>
    <t>ERZ</t>
  </si>
  <si>
    <t>G.AN</t>
  </si>
  <si>
    <t>İST</t>
  </si>
  <si>
    <t>İZM</t>
  </si>
  <si>
    <t>MERS</t>
  </si>
  <si>
    <t>RİZE</t>
  </si>
  <si>
    <t>A. GRAND TOTAL COST (ARCHITECTURAL ELEMENTS)</t>
  </si>
  <si>
    <t>TOTAL</t>
  </si>
  <si>
    <r>
      <rPr>
        <b/>
        <sz val="20"/>
        <color theme="0"/>
        <rFont val="Calibri"/>
        <family val="2"/>
        <scheme val="minor"/>
      </rPr>
      <t>ANKARA HİZMET İÇİ EĞİTİM ENSTİTÜSÜ</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</si>
  <si>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Estimated Quantity</t>
  </si>
  <si>
    <t>Proposed Quantity</t>
  </si>
  <si>
    <t>Aluminum baseboard manufacturing</t>
  </si>
  <si>
    <t>A. TOTAL COST (INTERIOR ARCHITECTURAL ELEMENTS)</t>
  </si>
  <si>
    <t>ANKARA HİZMET İÇİ EĞİTİM ENSTİTÜSÜ 
TEACHER LEARNING LABORATORY ARCHITECTURAL CONCEPT PRICE PROPOSAL
INTERIOR FURNITURE</t>
  </si>
  <si>
    <t>Distribution to the lab</t>
  </si>
  <si>
    <t>Total Cost for Distribution</t>
  </si>
  <si>
    <r>
      <rPr>
        <b/>
        <sz val="20"/>
        <color theme="0"/>
        <rFont val="Calibri"/>
        <family val="2"/>
        <scheme val="minor"/>
      </rPr>
      <t>ANKARA GÖLBAŞI BİLSEM</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</si>
  <si>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ANKARA GÖLBAŞI BİLSEM
TEACHER LEARNING LABORATORY ARCHITECTURAL CONCEPT PRICE PROPOSAL
INTERIOR FURNITURE</t>
  </si>
  <si>
    <r>
      <rPr>
        <b/>
        <sz val="20"/>
        <color theme="0"/>
        <rFont val="Calibri"/>
        <family val="2"/>
        <scheme val="minor"/>
      </rPr>
      <t>ERZURUM</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</si>
  <si>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ERZURUM
TEACHER LEARNING LABORATORY ARCHITECTURAL CONCEPT PRICE PROPOSAL
INTERIOR FURNITURE</t>
  </si>
  <si>
    <r>
      <rPr>
        <b/>
        <sz val="20"/>
        <color theme="0"/>
        <rFont val="Calibri"/>
        <family val="2"/>
        <scheme val="minor"/>
      </rPr>
      <t>GAZİANTEP</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</si>
  <si>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GAZİANTEP
TEACHER LEARNING LABORATORY ARCHITECTURAL CONCEPT PRICE PROPOSAL
INTERIOR FURNITURE</t>
  </si>
  <si>
    <r>
      <rPr>
        <b/>
        <sz val="20"/>
        <color theme="0"/>
        <rFont val="Calibri"/>
        <family val="2"/>
        <scheme val="minor"/>
      </rPr>
      <t>İSTANBUL</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</si>
  <si>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İSTANBUL
TEACHER LEARNING LABORATORY ARCHITECTURAL CONCEPT PRICE PROPOSAL
INTERIOR FURNITURE</t>
  </si>
  <si>
    <r>
      <rPr>
        <b/>
        <sz val="20"/>
        <color theme="0"/>
        <rFont val="Calibri"/>
        <family val="2"/>
        <scheme val="minor"/>
      </rPr>
      <t>İZMİR</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</si>
  <si>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İZMİR
TEACHER LEARNING LABORATORY ARCHITECTURAL CONCEPT PRICE PROPOSAL
INTERIOR FURNITURE</t>
  </si>
  <si>
    <r>
      <rPr>
        <b/>
        <sz val="20"/>
        <color theme="0"/>
        <rFont val="Calibri"/>
        <family val="2"/>
        <scheme val="minor"/>
      </rPr>
      <t>MERSİN</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</si>
  <si>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MERSİN
TEACHER LEARNING LABORATORY ARCHITECTURAL CONCEPT PRICE PROPOSAL
INTERIOR FURNITURE</t>
  </si>
  <si>
    <r>
      <rPr>
        <b/>
        <sz val="20"/>
        <color theme="0"/>
        <rFont val="Calibri"/>
        <family val="2"/>
        <scheme val="minor"/>
      </rPr>
      <t>RİZE</t>
    </r>
    <r>
      <rPr>
        <b/>
        <sz val="11"/>
        <color theme="0"/>
        <rFont val="Calibri"/>
        <family val="2"/>
        <scheme val="minor"/>
      </rPr>
      <t xml:space="preserve">
</t>
    </r>
    <r>
      <rPr>
        <b/>
        <sz val="20"/>
        <color theme="0"/>
        <rFont val="Calibri"/>
        <family val="2"/>
        <scheme val="minor"/>
      </rPr>
      <t>TEACHER LEARNING LABORATORY ARCHITECTURAL CONCEPT PRICE PROPOSAL</t>
    </r>
    <r>
      <rPr>
        <b/>
        <sz val="11"/>
        <color theme="0"/>
        <rFont val="Calibri"/>
        <family val="2"/>
        <scheme val="minor"/>
      </rPr>
      <t xml:space="preserve">
</t>
    </r>
    <r>
      <rPr>
        <b/>
        <sz val="20"/>
        <color theme="0"/>
        <rFont val="Calibri"/>
        <family val="2"/>
        <charset val="162"/>
        <scheme val="minor"/>
      </rPr>
      <t xml:space="preserve">INTERIOR ARCHITECTURAL ELEMENTS
</t>
    </r>
    <r>
      <rPr>
        <b/>
        <sz val="11"/>
        <color theme="0"/>
        <rFont val="Calibri"/>
        <family val="2"/>
        <scheme val="minor"/>
      </rPr>
      <t xml:space="preserve">
This Bills of Quantities has been prepared to enable the submission of a financial proposal based on the architectural concept project. Materials, products, and quantities may vary depending on the requirements of the architectural, electrical, and mechanical implementation projects.
</t>
    </r>
  </si>
  <si>
    <t>Total Cost for Ceilngs</t>
  </si>
  <si>
    <t>RİZE
TEACHER LEARNING LABORATORY ARCHITECTURAL CONCEPT PRICE PROPOSAL
INTERIOR FURNITURE</t>
  </si>
  <si>
    <t>Digital Ecosytem for Teacher Training Project: Teacher Training Lab Architectural Concept 
(Procurement of Lab Refurbishment Services and Furniture)
ToR Ref No: EDU/TURA/2025-AA
RFP-TURA-2025-09-LRPS-9196259
FINANCIAL OFFER TEMPLATE 
GUIDANCE NOTE
(Page-1)</t>
  </si>
  <si>
    <t>Öğretmen Eğitimi Dijital Ekosistemi Projesi: Öğretmen Öğrenme Laboratuvarı Mimari Konsept
(Laboratuvar Yenileme Hizmetleri ve Mobilya Alımı)
ToR Ref No: EDU/TURA/2025-AA
RFP-TURA-2025-09-LRPS-9196259
FİNANSAL TEKLİF ŞABLONU 
AÇIKLAMA
(Sayfa-1)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</si>
</sst>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quot;₺&quot;"/>
    <numFmt numFmtId="166" formatCode="[$₺-41F]#,##0.00"/>
    <numFmt numFmtId="167" formatCode="#,##0\ _X_D_R"/>
    <numFmt numFmtId="168" formatCode="[$$-409]#,##0.00"/>
  </numFmts>
  <fonts count="28" x14ac:knownFonts="1">
    <font>
      <sz val="11"/>
      <color theme="1"/>
      <name val="Calibri"/>
      <family val="2"/>
      <scheme val="minor"/>
    </font>
    <font>
      <sz val="11"/>
      <color theme="1"/>
      <name val="Calibri"/>
      <family val="2"/>
      <charset val="162"/>
      <scheme val="minor"/>
    </font>
    <font>
      <b/>
      <sz val="11"/>
      <color theme="1"/>
      <name val="Calibri"/>
      <family val="2"/>
      <scheme val="minor"/>
    </font>
    <font>
      <sz val="11"/>
      <color rgb="FF000000"/>
      <name val="Calibri"/>
      <family val="2"/>
      <scheme val="minor"/>
    </font>
    <font>
      <sz val="11"/>
      <color theme="1"/>
      <name val="Arial"/>
      <family val="2"/>
    </font>
    <font>
      <sz val="11"/>
      <color rgb="FFFF0000"/>
      <name val="Arial"/>
      <family val="2"/>
    </font>
    <font>
      <sz val="11"/>
      <color theme="1"/>
      <name val="Calibri"/>
      <family val="2"/>
      <scheme val="minor"/>
    </font>
    <font>
      <b/>
      <sz val="11"/>
      <color rgb="FF000000"/>
      <name val="Calibri"/>
      <family val="2"/>
      <scheme val="minor"/>
    </font>
    <font>
      <b/>
      <sz val="11"/>
      <color theme="1"/>
      <name val="Calibri"/>
      <family val="2"/>
      <charset val="162"/>
      <scheme val="minor"/>
    </font>
    <font>
      <b/>
      <sz val="12"/>
      <color rgb="FFFF0000"/>
      <name val="Calibri"/>
      <family val="2"/>
      <scheme val="minor"/>
    </font>
    <font>
      <b/>
      <sz val="11"/>
      <color theme="0"/>
      <name val="Calibri"/>
      <family val="2"/>
      <scheme val="minor"/>
    </font>
    <font>
      <b/>
      <sz val="20"/>
      <color theme="0"/>
      <name val="Calibri"/>
      <family val="2"/>
      <scheme val="minor"/>
    </font>
    <font>
      <sz val="8"/>
      <name val="Calibri"/>
      <family val="2"/>
      <scheme val="minor"/>
    </font>
    <font>
      <sz val="12"/>
      <color theme="1"/>
      <name val="Calibri"/>
      <family val="2"/>
      <scheme val="minor"/>
    </font>
    <font>
      <b/>
      <sz val="12"/>
      <color theme="0"/>
      <name val="Calibri"/>
      <family val="2"/>
      <scheme val="minor"/>
    </font>
    <font>
      <b/>
      <sz val="20"/>
      <color theme="0"/>
      <name val="Calibri"/>
      <family val="2"/>
      <charset val="162"/>
      <scheme val="minor"/>
    </font>
    <font>
      <b/>
      <sz val="12"/>
      <name val="Calibri"/>
      <family val="2"/>
    </font>
    <font>
      <b/>
      <i/>
      <sz val="11"/>
      <color theme="1"/>
      <name val="Calibri"/>
      <family val="2"/>
      <charset val="162"/>
      <scheme val="minor"/>
    </font>
    <font>
      <b/>
      <sz val="12"/>
      <color theme="1"/>
      <name val="Calibri"/>
      <family val="2"/>
      <scheme val="minor"/>
    </font>
    <font>
      <b/>
      <sz val="12"/>
      <name val="Calibri"/>
      <family val="2"/>
      <scheme val="minor"/>
    </font>
    <font>
      <sz val="11"/>
      <color rgb="FFFF0000"/>
      <name val="Calibri"/>
      <family val="2"/>
      <charset val="162"/>
      <scheme val="minor"/>
    </font>
    <font>
      <b/>
      <sz val="11"/>
      <name val="Calibri"/>
      <family val="2"/>
      <charset val="162"/>
      <scheme val="minor"/>
    </font>
    <font>
      <b/>
      <sz val="14"/>
      <name val="Calibri"/>
      <family val="2"/>
      <scheme val="minor"/>
    </font>
    <font>
      <sz val="11"/>
      <name val="Calibri"/>
      <family val="2"/>
      <charset val="162"/>
      <scheme val="minor"/>
    </font>
    <font>
      <b/>
      <i/>
      <sz val="11"/>
      <name val="Calibri"/>
      <family val="2"/>
      <charset val="162"/>
      <scheme val="minor"/>
    </font>
    <font>
      <sz val="11"/>
      <color rgb="FFFF0000"/>
      <name val="Calibri"/>
      <family val="2"/>
      <scheme val="minor"/>
    </font>
    <font>
      <sz val="11"/>
      <name val="Calibri"/>
      <family val="2"/>
      <scheme val="minor"/>
    </font>
    <font>
      <b/>
      <sz val="11"/>
      <name val="Calibri"/>
      <family val="2"/>
      <scheme val="minor"/>
    </font>
  </fonts>
  <fills count="17">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1" tint="0.34998626667073579"/>
        <bgColor rgb="FF808080"/>
      </patternFill>
    </fill>
    <fill>
      <patternFill patternType="solid">
        <fgColor theme="5"/>
        <bgColor indexed="64"/>
      </patternFill>
    </fill>
    <fill>
      <patternFill patternType="solid">
        <fgColor theme="7"/>
        <bgColor indexed="64"/>
      </patternFill>
    </fill>
    <fill>
      <patternFill patternType="solid">
        <fgColor theme="7" tint="-0.249977111117893"/>
        <bgColor rgb="FF808080"/>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0" fontId="3" fillId="0" borderId="0"/>
    <xf numFmtId="0" fontId="3" fillId="0" borderId="0"/>
  </cellStyleXfs>
  <cellXfs count="328">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xf>
    <xf numFmtId="0" fontId="5"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8" borderId="1" xfId="0" applyFont="1" applyFill="1" applyBorder="1" applyAlignment="1">
      <alignment horizontal="center" vertical="center"/>
    </xf>
    <xf numFmtId="0" fontId="6" fillId="0" borderId="0" xfId="0" applyFont="1"/>
    <xf numFmtId="0" fontId="3" fillId="3" borderId="1" xfId="0" applyFont="1" applyFill="1" applyBorder="1" applyAlignment="1">
      <alignment horizontal="left" vertical="center"/>
    </xf>
    <xf numFmtId="0" fontId="3" fillId="3" borderId="1" xfId="2" applyFill="1" applyBorder="1" applyAlignment="1">
      <alignment horizontal="left" vertical="center" wrapText="1" readingOrder="1"/>
    </xf>
    <xf numFmtId="0" fontId="3" fillId="5" borderId="1" xfId="2" applyFill="1" applyBorder="1" applyAlignment="1">
      <alignment horizontal="left" vertical="center" wrapText="1" readingOrder="1"/>
    </xf>
    <xf numFmtId="0" fontId="3" fillId="7" borderId="1" xfId="2" applyFill="1" applyBorder="1" applyAlignment="1">
      <alignment horizontal="left" vertical="center" wrapText="1" readingOrder="1"/>
    </xf>
    <xf numFmtId="0" fontId="3" fillId="7" borderId="1" xfId="0" applyFont="1" applyFill="1" applyBorder="1" applyAlignment="1">
      <alignment horizontal="left" vertical="center"/>
    </xf>
    <xf numFmtId="0" fontId="3" fillId="9" borderId="1" xfId="2" applyFill="1" applyBorder="1" applyAlignment="1">
      <alignment horizontal="left" vertical="center" wrapText="1" readingOrder="1"/>
    </xf>
    <xf numFmtId="0" fontId="3" fillId="9" borderId="1" xfId="0" applyFont="1" applyFill="1" applyBorder="1" applyAlignment="1">
      <alignment horizontal="left" vertical="center"/>
    </xf>
    <xf numFmtId="0" fontId="3" fillId="5" borderId="1" xfId="0" applyFont="1" applyFill="1" applyBorder="1" applyAlignment="1">
      <alignment horizontal="left" vertical="center"/>
    </xf>
    <xf numFmtId="0" fontId="6" fillId="9" borderId="1" xfId="0" applyFont="1" applyFill="1" applyBorder="1" applyAlignment="1">
      <alignment horizontal="left" vertical="center" wrapText="1"/>
    </xf>
    <xf numFmtId="0" fontId="0" fillId="5" borderId="1" xfId="0" applyFill="1" applyBorder="1" applyAlignment="1">
      <alignment horizontal="center" vertical="center"/>
    </xf>
    <xf numFmtId="0" fontId="3" fillId="5" borderId="1" xfId="2" applyFill="1" applyBorder="1" applyAlignment="1">
      <alignment horizontal="center" vertical="center" wrapText="1" readingOrder="1"/>
    </xf>
    <xf numFmtId="0" fontId="0" fillId="7" borderId="1" xfId="0" applyFill="1" applyBorder="1" applyAlignment="1">
      <alignment horizontal="center" vertical="center"/>
    </xf>
    <xf numFmtId="0" fontId="3" fillId="7" borderId="1" xfId="2" applyFill="1" applyBorder="1" applyAlignment="1">
      <alignment horizontal="center" vertical="center" wrapText="1" readingOrder="1"/>
    </xf>
    <xf numFmtId="0" fontId="3" fillId="3" borderId="1" xfId="2" applyFill="1" applyBorder="1" applyAlignment="1">
      <alignment horizontal="center" vertical="center" wrapText="1" readingOrder="1"/>
    </xf>
    <xf numFmtId="49" fontId="3" fillId="5" borderId="1" xfId="2" applyNumberFormat="1" applyFill="1" applyBorder="1" applyAlignment="1">
      <alignment horizontal="center" vertical="center" wrapText="1" readingOrder="1"/>
    </xf>
    <xf numFmtId="49" fontId="3" fillId="7" borderId="1" xfId="2" applyNumberFormat="1" applyFill="1" applyBorder="1" applyAlignment="1">
      <alignment horizontal="center" vertical="center" wrapText="1" readingOrder="1"/>
    </xf>
    <xf numFmtId="49" fontId="3" fillId="7" borderId="1" xfId="2" quotePrefix="1" applyNumberFormat="1" applyFill="1" applyBorder="1" applyAlignment="1">
      <alignment horizontal="center" vertical="center" wrapText="1" readingOrder="1"/>
    </xf>
    <xf numFmtId="0" fontId="0" fillId="9" borderId="1" xfId="0" applyFill="1" applyBorder="1" applyAlignment="1">
      <alignment horizontal="center" vertical="center"/>
    </xf>
    <xf numFmtId="49" fontId="3" fillId="9" borderId="1" xfId="2" applyNumberFormat="1" applyFill="1" applyBorder="1" applyAlignment="1">
      <alignment horizontal="center" vertical="center" wrapText="1" readingOrder="1"/>
    </xf>
    <xf numFmtId="0" fontId="0" fillId="9" borderId="1" xfId="0" applyFill="1" applyBorder="1" applyAlignment="1">
      <alignment horizontal="left" vertical="center" wrapText="1"/>
    </xf>
    <xf numFmtId="0" fontId="3" fillId="9" borderId="1" xfId="2" applyFill="1" applyBorder="1" applyAlignment="1">
      <alignment horizontal="center" vertical="center" wrapText="1" readingOrder="1"/>
    </xf>
    <xf numFmtId="0" fontId="0" fillId="3" borderId="1" xfId="0" applyFill="1" applyBorder="1" applyAlignment="1">
      <alignment horizontal="center" vertical="center"/>
    </xf>
    <xf numFmtId="49" fontId="3" fillId="3" borderId="1" xfId="2" applyNumberFormat="1" applyFill="1" applyBorder="1" applyAlignment="1">
      <alignment horizontal="center" vertical="center" wrapText="1" readingOrder="1"/>
    </xf>
    <xf numFmtId="0" fontId="13" fillId="0" borderId="0" xfId="0" applyFont="1"/>
    <xf numFmtId="49" fontId="14" fillId="12" borderId="1" xfId="1" applyNumberFormat="1" applyFont="1" applyFill="1" applyBorder="1" applyAlignment="1">
      <alignment horizontal="center" vertical="center" wrapText="1" readingOrder="1"/>
    </xf>
    <xf numFmtId="0" fontId="13" fillId="10" borderId="5" xfId="0" applyFont="1" applyFill="1" applyBorder="1" applyAlignment="1">
      <alignment horizontal="center" vertical="center"/>
    </xf>
    <xf numFmtId="167" fontId="9" fillId="10" borderId="1" xfId="1" applyNumberFormat="1" applyFont="1" applyFill="1" applyBorder="1" applyAlignment="1">
      <alignment horizontal="center" vertical="center" wrapText="1" readingOrder="1"/>
    </xf>
    <xf numFmtId="0" fontId="13" fillId="10" borderId="1" xfId="0" applyFont="1" applyFill="1" applyBorder="1" applyAlignment="1">
      <alignment horizontal="center" vertical="center"/>
    </xf>
    <xf numFmtId="165" fontId="16" fillId="10" borderId="1" xfId="1" applyNumberFormat="1"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167" fontId="0" fillId="3" borderId="1" xfId="0" applyNumberFormat="1" applyFill="1" applyBorder="1" applyAlignment="1">
      <alignment horizontal="center" vertical="center" wrapText="1"/>
    </xf>
    <xf numFmtId="167" fontId="0" fillId="2"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167" fontId="0" fillId="5"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left" vertical="center" wrapText="1"/>
    </xf>
    <xf numFmtId="167" fontId="0" fillId="7"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167" fontId="0" fillId="9" borderId="1" xfId="0" applyNumberFormat="1" applyFill="1" applyBorder="1" applyAlignment="1">
      <alignment horizontal="center" vertical="center" wrapText="1"/>
    </xf>
    <xf numFmtId="0" fontId="8" fillId="4" borderId="1" xfId="0" applyFont="1" applyFill="1" applyBorder="1" applyAlignment="1">
      <alignment horizontal="center" vertical="center"/>
    </xf>
    <xf numFmtId="167" fontId="8" fillId="4"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xf>
    <xf numFmtId="167" fontId="8" fillId="6" borderId="1" xfId="0" applyNumberFormat="1" applyFont="1" applyFill="1" applyBorder="1" applyAlignment="1">
      <alignment horizontal="center" vertical="center" wrapText="1"/>
    </xf>
    <xf numFmtId="0" fontId="8" fillId="8" borderId="1" xfId="0" applyFont="1" applyFill="1" applyBorder="1" applyAlignment="1">
      <alignment horizontal="center" vertical="center"/>
    </xf>
    <xf numFmtId="167" fontId="8" fillId="8"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xf>
    <xf numFmtId="167" fontId="8" fillId="2" borderId="1" xfId="0" applyNumberFormat="1" applyFont="1" applyFill="1" applyBorder="1" applyAlignment="1">
      <alignment horizontal="center" vertical="center" wrapText="1"/>
    </xf>
    <xf numFmtId="0" fontId="8" fillId="4" borderId="3" xfId="0" applyFont="1" applyFill="1" applyBorder="1" applyAlignment="1">
      <alignment vertical="center"/>
    </xf>
    <xf numFmtId="0" fontId="8" fillId="4" borderId="5" xfId="0" applyFont="1" applyFill="1" applyBorder="1" applyAlignment="1">
      <alignment vertical="center"/>
    </xf>
    <xf numFmtId="165" fontId="7" fillId="2" borderId="1" xfId="1" applyNumberFormat="1" applyFont="1" applyFill="1" applyBorder="1" applyAlignment="1">
      <alignment horizontal="right" vertical="center" wrapText="1" readingOrder="1"/>
    </xf>
    <xf numFmtId="165" fontId="7" fillId="4" borderId="1" xfId="1" applyNumberFormat="1" applyFont="1" applyFill="1" applyBorder="1" applyAlignment="1">
      <alignment horizontal="right" vertical="center" wrapText="1" readingOrder="1"/>
    </xf>
    <xf numFmtId="165" fontId="7" fillId="6" borderId="1" xfId="1" applyNumberFormat="1" applyFont="1" applyFill="1" applyBorder="1" applyAlignment="1">
      <alignment horizontal="right" vertical="center" wrapText="1" readingOrder="1"/>
    </xf>
    <xf numFmtId="165" fontId="7" fillId="8" borderId="1" xfId="1" applyNumberFormat="1" applyFont="1" applyFill="1" applyBorder="1" applyAlignment="1">
      <alignment horizontal="right" vertical="center" wrapText="1" readingOrder="1"/>
    </xf>
    <xf numFmtId="165" fontId="9" fillId="10" borderId="1" xfId="1" applyNumberFormat="1" applyFont="1" applyFill="1" applyBorder="1" applyAlignment="1">
      <alignment horizontal="right" vertical="center" wrapText="1" readingOrder="1"/>
    </xf>
    <xf numFmtId="0" fontId="0" fillId="0" borderId="0" xfId="0" applyAlignment="1">
      <alignment horizontal="right"/>
    </xf>
    <xf numFmtId="49" fontId="14" fillId="12" borderId="1" xfId="1" applyNumberFormat="1" applyFont="1" applyFill="1" applyBorder="1" applyAlignment="1">
      <alignment horizontal="right" vertical="center" wrapText="1" readingOrder="1"/>
    </xf>
    <xf numFmtId="166" fontId="0" fillId="3" borderId="1" xfId="0" applyNumberFormat="1" applyFill="1" applyBorder="1" applyAlignment="1">
      <alignment horizontal="right" vertical="center" wrapText="1"/>
    </xf>
    <xf numFmtId="166" fontId="0" fillId="2" borderId="1" xfId="0" applyNumberFormat="1" applyFill="1" applyBorder="1" applyAlignment="1">
      <alignment horizontal="right" vertical="center" wrapText="1"/>
    </xf>
    <xf numFmtId="166" fontId="0" fillId="5" borderId="1" xfId="0" applyNumberFormat="1" applyFill="1" applyBorder="1" applyAlignment="1">
      <alignment horizontal="right" vertical="center" wrapText="1"/>
    </xf>
    <xf numFmtId="166" fontId="8" fillId="4" borderId="1" xfId="0" applyNumberFormat="1" applyFont="1" applyFill="1" applyBorder="1" applyAlignment="1">
      <alignment horizontal="right" vertical="center" wrapText="1"/>
    </xf>
    <xf numFmtId="166" fontId="0" fillId="7" borderId="1" xfId="0" applyNumberFormat="1" applyFill="1" applyBorder="1" applyAlignment="1">
      <alignment horizontal="right" vertical="center" wrapText="1"/>
    </xf>
    <xf numFmtId="166" fontId="8" fillId="6" borderId="1" xfId="0" applyNumberFormat="1" applyFont="1" applyFill="1" applyBorder="1" applyAlignment="1">
      <alignment horizontal="right" vertical="center" wrapText="1"/>
    </xf>
    <xf numFmtId="166" fontId="0" fillId="9" borderId="1" xfId="0" applyNumberFormat="1" applyFill="1" applyBorder="1" applyAlignment="1">
      <alignment horizontal="right" vertical="center" wrapText="1"/>
    </xf>
    <xf numFmtId="166" fontId="8" fillId="8" borderId="1" xfId="0" applyNumberFormat="1" applyFont="1" applyFill="1" applyBorder="1" applyAlignment="1">
      <alignment horizontal="right" vertical="center" wrapText="1"/>
    </xf>
    <xf numFmtId="166" fontId="8" fillId="2" borderId="1" xfId="0" applyNumberFormat="1" applyFont="1" applyFill="1" applyBorder="1" applyAlignment="1">
      <alignment horizontal="right" vertical="center" wrapText="1"/>
    </xf>
    <xf numFmtId="166" fontId="9" fillId="10" borderId="2" xfId="0" applyNumberFormat="1" applyFont="1" applyFill="1" applyBorder="1" applyAlignment="1">
      <alignment horizontal="right" vertical="center" wrapText="1"/>
    </xf>
    <xf numFmtId="0" fontId="4" fillId="0" borderId="1" xfId="0" applyFont="1" applyBorder="1" applyAlignment="1">
      <alignment horizontal="right" vertical="center" wrapText="1"/>
    </xf>
    <xf numFmtId="0" fontId="6" fillId="9" borderId="1" xfId="0" applyFont="1" applyFill="1" applyBorder="1" applyAlignment="1">
      <alignment horizontal="center" vertical="center"/>
    </xf>
    <xf numFmtId="164" fontId="7" fillId="8" borderId="1" xfId="1" applyNumberFormat="1" applyFont="1" applyFill="1" applyBorder="1" applyAlignment="1">
      <alignment horizontal="right" vertical="center" wrapText="1" readingOrder="1"/>
    </xf>
    <xf numFmtId="49" fontId="14" fillId="12" borderId="8" xfId="1" applyNumberFormat="1" applyFont="1" applyFill="1" applyBorder="1" applyAlignment="1">
      <alignment horizontal="center" vertical="center" wrapText="1" readingOrder="1"/>
    </xf>
    <xf numFmtId="1" fontId="7" fillId="2" borderId="1" xfId="1" applyNumberFormat="1" applyFont="1" applyFill="1" applyBorder="1" applyAlignment="1">
      <alignment horizontal="center" vertical="center" wrapText="1" readingOrder="1"/>
    </xf>
    <xf numFmtId="1" fontId="7" fillId="4" borderId="1" xfId="1" applyNumberFormat="1" applyFont="1" applyFill="1" applyBorder="1" applyAlignment="1">
      <alignment horizontal="center" vertical="center" wrapText="1" readingOrder="1"/>
    </xf>
    <xf numFmtId="1" fontId="7" fillId="6" borderId="1" xfId="1" applyNumberFormat="1" applyFont="1" applyFill="1" applyBorder="1" applyAlignment="1">
      <alignment horizontal="center" vertical="center" wrapText="1" readingOrder="1"/>
    </xf>
    <xf numFmtId="1" fontId="7" fillId="8" borderId="1" xfId="1" applyNumberFormat="1" applyFont="1" applyFill="1" applyBorder="1" applyAlignment="1">
      <alignment horizontal="center" vertical="center" wrapText="1" readingOrder="1"/>
    </xf>
    <xf numFmtId="49" fontId="3" fillId="9" borderId="1" xfId="2" quotePrefix="1" applyNumberFormat="1" applyFill="1" applyBorder="1" applyAlignment="1">
      <alignment horizontal="center" vertical="center" wrapText="1" readingOrder="1"/>
    </xf>
    <xf numFmtId="0" fontId="8" fillId="4" borderId="3" xfId="0" applyFont="1" applyFill="1" applyBorder="1" applyAlignment="1">
      <alignment horizontal="center" vertical="center"/>
    </xf>
    <xf numFmtId="166" fontId="8" fillId="4" borderId="2" xfId="0" applyNumberFormat="1" applyFont="1" applyFill="1" applyBorder="1" applyAlignment="1">
      <alignment horizontal="right" vertical="center" wrapText="1"/>
    </xf>
    <xf numFmtId="164" fontId="7" fillId="2" borderId="1" xfId="1" applyNumberFormat="1" applyFont="1" applyFill="1" applyBorder="1" applyAlignment="1">
      <alignment vertical="center" wrapText="1" readingOrder="1"/>
    </xf>
    <xf numFmtId="164" fontId="7" fillId="4" borderId="1" xfId="1" applyNumberFormat="1" applyFont="1" applyFill="1" applyBorder="1" applyAlignment="1">
      <alignment vertical="center" wrapText="1" readingOrder="1"/>
    </xf>
    <xf numFmtId="164" fontId="7" fillId="6" borderId="1" xfId="1" applyNumberFormat="1" applyFont="1" applyFill="1" applyBorder="1" applyAlignment="1">
      <alignment vertical="center" wrapText="1" readingOrder="1"/>
    </xf>
    <xf numFmtId="164" fontId="7" fillId="8" borderId="1" xfId="1" applyNumberFormat="1" applyFont="1" applyFill="1" applyBorder="1" applyAlignment="1">
      <alignment vertical="center" wrapText="1" readingOrder="1"/>
    </xf>
    <xf numFmtId="166" fontId="2" fillId="2" borderId="1" xfId="0" applyNumberFormat="1" applyFont="1" applyFill="1" applyBorder="1" applyAlignment="1">
      <alignment horizontal="right" vertical="center" wrapText="1"/>
    </xf>
    <xf numFmtId="164" fontId="3" fillId="3" borderId="1" xfId="1" applyNumberFormat="1" applyFill="1" applyBorder="1" applyAlignment="1">
      <alignment vertical="center" wrapText="1" readingOrder="1"/>
    </xf>
    <xf numFmtId="164" fontId="3" fillId="5" borderId="1" xfId="1" applyNumberFormat="1" applyFill="1" applyBorder="1" applyAlignment="1">
      <alignment vertical="center" wrapText="1" readingOrder="1"/>
    </xf>
    <xf numFmtId="164" fontId="0" fillId="7" borderId="1" xfId="0" applyNumberFormat="1" applyFill="1" applyBorder="1"/>
    <xf numFmtId="164" fontId="3" fillId="7" borderId="1" xfId="1" applyNumberFormat="1" applyFill="1" applyBorder="1" applyAlignment="1">
      <alignment vertical="center" wrapText="1" readingOrder="1"/>
    </xf>
    <xf numFmtId="164" fontId="0" fillId="9" borderId="1" xfId="0" applyNumberFormat="1" applyFill="1" applyBorder="1" applyAlignment="1">
      <alignment vertical="center"/>
    </xf>
    <xf numFmtId="164" fontId="3" fillId="9" borderId="1" xfId="1" applyNumberFormat="1" applyFill="1" applyBorder="1" applyAlignment="1">
      <alignment vertical="center" wrapText="1" readingOrder="1"/>
    </xf>
    <xf numFmtId="164" fontId="3" fillId="10" borderId="1" xfId="1" applyNumberFormat="1" applyFill="1" applyBorder="1" applyAlignment="1">
      <alignment vertical="center" wrapText="1" readingOrder="1"/>
    </xf>
    <xf numFmtId="164" fontId="7" fillId="10" borderId="1" xfId="1" applyNumberFormat="1" applyFont="1" applyFill="1" applyBorder="1" applyAlignment="1">
      <alignment vertical="center" wrapText="1" readingOrder="1"/>
    </xf>
    <xf numFmtId="166" fontId="0" fillId="4" borderId="1" xfId="0" applyNumberFormat="1" applyFill="1" applyBorder="1" applyAlignment="1">
      <alignment horizontal="right" vertical="center" wrapText="1"/>
    </xf>
    <xf numFmtId="167" fontId="0" fillId="4" borderId="1" xfId="0" applyNumberFormat="1" applyFill="1" applyBorder="1" applyAlignment="1">
      <alignment horizontal="center" vertical="center" wrapText="1"/>
    </xf>
    <xf numFmtId="0" fontId="13" fillId="0" borderId="0" xfId="0" applyFont="1" applyAlignment="1">
      <alignment horizontal="center"/>
    </xf>
    <xf numFmtId="0" fontId="2" fillId="0" borderId="0" xfId="0" applyFont="1"/>
    <xf numFmtId="0" fontId="13" fillId="0" borderId="5" xfId="0" applyFont="1" applyBorder="1" applyAlignment="1">
      <alignment horizontal="center" vertical="center"/>
    </xf>
    <xf numFmtId="0" fontId="13" fillId="0" borderId="1" xfId="0" applyFont="1" applyBorder="1" applyAlignment="1">
      <alignment horizontal="center" vertical="center"/>
    </xf>
    <xf numFmtId="164" fontId="19" fillId="0" borderId="1" xfId="1" applyNumberFormat="1" applyFont="1" applyBorder="1" applyAlignment="1">
      <alignment horizontal="center" vertical="center" wrapText="1" readingOrder="1"/>
    </xf>
    <xf numFmtId="165" fontId="9" fillId="0" borderId="1" xfId="1" applyNumberFormat="1" applyFont="1" applyBorder="1" applyAlignment="1">
      <alignment horizontal="left" vertical="center"/>
    </xf>
    <xf numFmtId="165" fontId="9" fillId="0" borderId="3" xfId="1" applyNumberFormat="1" applyFont="1" applyBorder="1" applyAlignment="1">
      <alignment horizontal="left" vertical="center"/>
    </xf>
    <xf numFmtId="0" fontId="18" fillId="13" borderId="1" xfId="0" applyFont="1" applyFill="1" applyBorder="1"/>
    <xf numFmtId="0" fontId="18" fillId="14" borderId="1" xfId="0" applyFont="1" applyFill="1" applyBorder="1"/>
    <xf numFmtId="0" fontId="20" fillId="0" borderId="0" xfId="0" applyFont="1"/>
    <xf numFmtId="168" fontId="0" fillId="0" borderId="0" xfId="0" applyNumberFormat="1" applyAlignment="1">
      <alignment horizontal="right"/>
    </xf>
    <xf numFmtId="164" fontId="7" fillId="9" borderId="1" xfId="1" applyNumberFormat="1" applyFont="1" applyFill="1" applyBorder="1" applyAlignment="1">
      <alignment horizontal="right" vertical="center" wrapText="1" readingOrder="1"/>
    </xf>
    <xf numFmtId="0" fontId="2" fillId="8" borderId="5" xfId="0" applyFont="1" applyFill="1" applyBorder="1" applyAlignment="1">
      <alignment horizontal="center" vertical="center"/>
    </xf>
    <xf numFmtId="167" fontId="7" fillId="8" borderId="1" xfId="1" applyNumberFormat="1" applyFont="1" applyFill="1" applyBorder="1" applyAlignment="1">
      <alignment horizontal="center" vertical="center" wrapText="1" readingOrder="1"/>
    </xf>
    <xf numFmtId="164" fontId="3" fillId="7" borderId="1" xfId="2" applyNumberFormat="1" applyFill="1" applyBorder="1" applyAlignment="1" applyProtection="1">
      <alignment horizontal="right" vertical="center" wrapText="1" readingOrder="1"/>
      <protection locked="0"/>
    </xf>
    <xf numFmtId="164" fontId="3" fillId="5" borderId="1" xfId="2" applyNumberFormat="1" applyFill="1" applyBorder="1" applyAlignment="1" applyProtection="1">
      <alignment horizontal="right" vertical="center" wrapText="1" readingOrder="1"/>
      <protection locked="0"/>
    </xf>
    <xf numFmtId="164" fontId="3" fillId="3" borderId="1" xfId="2" applyNumberFormat="1" applyFill="1" applyBorder="1" applyAlignment="1" applyProtection="1">
      <alignment horizontal="right" vertical="center" wrapText="1" readingOrder="1"/>
      <protection locked="0"/>
    </xf>
    <xf numFmtId="164" fontId="0" fillId="9" borderId="1" xfId="0" applyNumberFormat="1" applyFill="1" applyBorder="1" applyAlignment="1" applyProtection="1">
      <alignment horizontal="right" vertical="center"/>
      <protection locked="0"/>
    </xf>
    <xf numFmtId="166" fontId="0" fillId="3" borderId="1" xfId="0" applyNumberFormat="1" applyFill="1" applyBorder="1" applyAlignment="1" applyProtection="1">
      <alignment horizontal="right" vertical="center" wrapText="1"/>
      <protection locked="0"/>
    </xf>
    <xf numFmtId="166" fontId="0" fillId="5" borderId="1" xfId="0" applyNumberFormat="1" applyFill="1" applyBorder="1" applyAlignment="1" applyProtection="1">
      <alignment horizontal="right" vertical="center" wrapText="1"/>
      <protection locked="0"/>
    </xf>
    <xf numFmtId="166" fontId="0" fillId="7" borderId="1" xfId="0" applyNumberFormat="1" applyFill="1" applyBorder="1" applyAlignment="1" applyProtection="1">
      <alignment horizontal="right" vertical="center" wrapText="1"/>
      <protection locked="0"/>
    </xf>
    <xf numFmtId="166" fontId="0" fillId="9" borderId="1" xfId="0" applyNumberFormat="1" applyFill="1" applyBorder="1" applyAlignment="1" applyProtection="1">
      <alignment horizontal="right" vertical="center" wrapText="1"/>
      <protection locked="0"/>
    </xf>
    <xf numFmtId="166" fontId="8" fillId="4" borderId="1" xfId="0" applyNumberFormat="1" applyFont="1" applyFill="1" applyBorder="1" applyAlignment="1" applyProtection="1">
      <alignment horizontal="right" vertical="center" wrapText="1"/>
      <protection locked="0"/>
    </xf>
    <xf numFmtId="2" fontId="3" fillId="3" borderId="1" xfId="1" applyNumberFormat="1" applyFill="1" applyBorder="1" applyAlignment="1">
      <alignment horizontal="center" vertical="center" wrapText="1" readingOrder="1"/>
    </xf>
    <xf numFmtId="2" fontId="7" fillId="2" borderId="1" xfId="1" applyNumberFormat="1" applyFont="1" applyFill="1" applyBorder="1" applyAlignment="1">
      <alignment horizontal="center" vertical="center" wrapText="1" readingOrder="1"/>
    </xf>
    <xf numFmtId="2" fontId="3" fillId="5" borderId="1" xfId="1" applyNumberFormat="1" applyFill="1" applyBorder="1" applyAlignment="1">
      <alignment horizontal="center" vertical="center" wrapText="1" readingOrder="1"/>
    </xf>
    <xf numFmtId="2" fontId="7" fillId="4" borderId="1" xfId="1" applyNumberFormat="1" applyFont="1" applyFill="1" applyBorder="1" applyAlignment="1">
      <alignment horizontal="center" vertical="center" wrapText="1" readingOrder="1"/>
    </xf>
    <xf numFmtId="2" fontId="3" fillId="7" borderId="1" xfId="1" applyNumberFormat="1" applyFill="1" applyBorder="1" applyAlignment="1">
      <alignment horizontal="center" vertical="center" wrapText="1" readingOrder="1"/>
    </xf>
    <xf numFmtId="2" fontId="7" fillId="6" borderId="1" xfId="1" applyNumberFormat="1" applyFont="1" applyFill="1" applyBorder="1" applyAlignment="1">
      <alignment horizontal="center" vertical="center" wrapText="1" readingOrder="1"/>
    </xf>
    <xf numFmtId="2" fontId="0" fillId="9" borderId="1" xfId="0" applyNumberFormat="1" applyFill="1" applyBorder="1" applyAlignment="1">
      <alignment horizontal="center" vertical="center"/>
    </xf>
    <xf numFmtId="2" fontId="3" fillId="9" borderId="1" xfId="1" applyNumberFormat="1" applyFill="1" applyBorder="1" applyAlignment="1">
      <alignment horizontal="center" vertical="center" wrapText="1" readingOrder="1"/>
    </xf>
    <xf numFmtId="2" fontId="7" fillId="8" borderId="1" xfId="1" applyNumberFormat="1" applyFont="1" applyFill="1" applyBorder="1" applyAlignment="1">
      <alignment horizontal="center" vertical="center" wrapText="1" readingOrder="1"/>
    </xf>
    <xf numFmtId="2" fontId="7" fillId="9" borderId="1" xfId="1" applyNumberFormat="1" applyFont="1" applyFill="1" applyBorder="1" applyAlignment="1">
      <alignment horizontal="center" vertical="center" wrapText="1" readingOrder="1"/>
    </xf>
    <xf numFmtId="2" fontId="3" fillId="6" borderId="1" xfId="1" applyNumberFormat="1" applyFill="1" applyBorder="1" applyAlignment="1">
      <alignment horizontal="center" vertical="center" wrapText="1" readingOrder="1"/>
    </xf>
    <xf numFmtId="2" fontId="3" fillId="8" borderId="1" xfId="1" applyNumberFormat="1" applyFill="1" applyBorder="1" applyAlignment="1">
      <alignment horizontal="center" vertical="center" wrapText="1" readingOrder="1"/>
    </xf>
    <xf numFmtId="2" fontId="3" fillId="2" borderId="1" xfId="1" applyNumberFormat="1" applyFill="1" applyBorder="1" applyAlignment="1">
      <alignment horizontal="center" vertical="center" wrapText="1" readingOrder="1"/>
    </xf>
    <xf numFmtId="2" fontId="3" fillId="4" borderId="1" xfId="1" applyNumberFormat="1" applyFill="1" applyBorder="1" applyAlignment="1">
      <alignment horizontal="center" vertical="center" wrapText="1" readingOrder="1"/>
    </xf>
    <xf numFmtId="2" fontId="7" fillId="3" borderId="1" xfId="1" applyNumberFormat="1" applyFont="1" applyFill="1" applyBorder="1" applyAlignment="1">
      <alignment horizontal="center" vertical="center" wrapText="1" readingOrder="1"/>
    </xf>
    <xf numFmtId="2" fontId="7" fillId="5" borderId="1" xfId="1" applyNumberFormat="1" applyFont="1" applyFill="1" applyBorder="1" applyAlignment="1">
      <alignment horizontal="center" vertical="center" wrapText="1" readingOrder="1"/>
    </xf>
    <xf numFmtId="2" fontId="7" fillId="7" borderId="1" xfId="1" applyNumberFormat="1" applyFont="1" applyFill="1" applyBorder="1" applyAlignment="1">
      <alignment horizontal="center" vertical="center" wrapText="1" readingOrder="1"/>
    </xf>
    <xf numFmtId="2" fontId="2" fillId="9" borderId="1" xfId="0" applyNumberFormat="1" applyFont="1" applyFill="1" applyBorder="1" applyAlignment="1">
      <alignment horizontal="center" vertical="center"/>
    </xf>
    <xf numFmtId="164" fontId="18" fillId="13" borderId="1" xfId="0" applyNumberFormat="1" applyFont="1" applyFill="1" applyBorder="1" applyAlignment="1">
      <alignment horizontal="center" vertical="center"/>
    </xf>
    <xf numFmtId="49" fontId="14" fillId="15" borderId="1" xfId="1" applyNumberFormat="1" applyFont="1" applyFill="1" applyBorder="1" applyAlignment="1">
      <alignment horizontal="center" vertical="center" wrapText="1" readingOrder="1"/>
    </xf>
    <xf numFmtId="2" fontId="0" fillId="7" borderId="1" xfId="0" applyNumberFormat="1" applyFill="1" applyBorder="1" applyAlignment="1">
      <alignment horizontal="center"/>
    </xf>
    <xf numFmtId="0" fontId="7" fillId="6" borderId="3" xfId="1" applyFont="1" applyFill="1" applyBorder="1" applyAlignment="1">
      <alignment vertical="center" wrapText="1" readingOrder="1"/>
    </xf>
    <xf numFmtId="0" fontId="7" fillId="6" borderId="6" xfId="1" applyFont="1" applyFill="1" applyBorder="1" applyAlignment="1">
      <alignment vertical="center" wrapText="1" readingOrder="1"/>
    </xf>
    <xf numFmtId="0" fontId="7" fillId="6" borderId="5" xfId="1" applyFont="1" applyFill="1" applyBorder="1" applyAlignment="1">
      <alignment vertical="center" wrapText="1" readingOrder="1"/>
    </xf>
    <xf numFmtId="0" fontId="7" fillId="2" borderId="3" xfId="1" applyFont="1" applyFill="1" applyBorder="1" applyAlignment="1">
      <alignment vertical="center" wrapText="1" readingOrder="1"/>
    </xf>
    <xf numFmtId="0" fontId="7" fillId="2" borderId="6" xfId="1" applyFont="1" applyFill="1" applyBorder="1" applyAlignment="1">
      <alignment vertical="center" wrapText="1" readingOrder="1"/>
    </xf>
    <xf numFmtId="0" fontId="7" fillId="2" borderId="5" xfId="1" applyFont="1" applyFill="1" applyBorder="1" applyAlignment="1">
      <alignment vertical="center" wrapText="1" readingOrder="1"/>
    </xf>
    <xf numFmtId="0" fontId="7" fillId="8" borderId="3" xfId="1" applyFont="1" applyFill="1" applyBorder="1" applyAlignment="1">
      <alignment vertical="center" wrapText="1" readingOrder="1"/>
    </xf>
    <xf numFmtId="0" fontId="7" fillId="8" borderId="6" xfId="1" applyFont="1" applyFill="1" applyBorder="1" applyAlignment="1">
      <alignment vertical="center" wrapText="1" readingOrder="1"/>
    </xf>
    <xf numFmtId="0" fontId="7" fillId="8" borderId="5" xfId="1" applyFont="1" applyFill="1" applyBorder="1" applyAlignment="1">
      <alignment vertical="center" wrapText="1" readingOrder="1"/>
    </xf>
    <xf numFmtId="165" fontId="7" fillId="4" borderId="3" xfId="1" applyNumberFormat="1" applyFont="1" applyFill="1" applyBorder="1" applyAlignment="1">
      <alignment vertical="center" wrapText="1" readingOrder="1"/>
    </xf>
    <xf numFmtId="165" fontId="7" fillId="4" borderId="6" xfId="1" applyNumberFormat="1" applyFont="1" applyFill="1" applyBorder="1" applyAlignment="1">
      <alignment vertical="center" wrapText="1" readingOrder="1"/>
    </xf>
    <xf numFmtId="165" fontId="7" fillId="4" borderId="5" xfId="1" applyNumberFormat="1" applyFont="1" applyFill="1" applyBorder="1" applyAlignment="1">
      <alignment vertical="center" wrapText="1" readingOrder="1"/>
    </xf>
    <xf numFmtId="0" fontId="7" fillId="6" borderId="3" xfId="1" applyFont="1" applyFill="1" applyBorder="1" applyAlignment="1">
      <alignment vertical="center" readingOrder="1"/>
    </xf>
    <xf numFmtId="0" fontId="7" fillId="6" borderId="6" xfId="1" applyFont="1" applyFill="1" applyBorder="1" applyAlignment="1">
      <alignment vertical="center" readingOrder="1"/>
    </xf>
    <xf numFmtId="0" fontId="7" fillId="6" borderId="5" xfId="1" applyFont="1" applyFill="1" applyBorder="1" applyAlignment="1">
      <alignment vertical="center" readingOrder="1"/>
    </xf>
    <xf numFmtId="0" fontId="7" fillId="8" borderId="3" xfId="1" applyFont="1" applyFill="1" applyBorder="1" applyAlignment="1">
      <alignment vertical="center" readingOrder="1"/>
    </xf>
    <xf numFmtId="0" fontId="7" fillId="8" borderId="6" xfId="1" applyFont="1" applyFill="1" applyBorder="1" applyAlignment="1">
      <alignment vertical="center" readingOrder="1"/>
    </xf>
    <xf numFmtId="0" fontId="7" fillId="8" borderId="5" xfId="1" applyFont="1" applyFill="1" applyBorder="1" applyAlignment="1">
      <alignment vertical="center" readingOrder="1"/>
    </xf>
    <xf numFmtId="0" fontId="7" fillId="4" borderId="3" xfId="1" applyFont="1" applyFill="1" applyBorder="1" applyAlignment="1">
      <alignment vertical="center" wrapText="1" readingOrder="1"/>
    </xf>
    <xf numFmtId="0" fontId="7" fillId="4" borderId="6" xfId="1" applyFont="1" applyFill="1" applyBorder="1" applyAlignment="1">
      <alignment vertical="center" wrapText="1" readingOrder="1"/>
    </xf>
    <xf numFmtId="0" fontId="7" fillId="4" borderId="5" xfId="1" applyFont="1" applyFill="1" applyBorder="1" applyAlignment="1">
      <alignment vertical="center" wrapText="1" readingOrder="1"/>
    </xf>
    <xf numFmtId="165" fontId="7" fillId="4" borderId="3" xfId="1" applyNumberFormat="1" applyFont="1" applyFill="1" applyBorder="1" applyAlignment="1">
      <alignment vertical="center" readingOrder="1"/>
    </xf>
    <xf numFmtId="165" fontId="7" fillId="4" borderId="3" xfId="1" applyNumberFormat="1" applyFont="1" applyFill="1" applyBorder="1" applyAlignment="1">
      <alignment horizontal="left" vertical="center" readingOrder="1"/>
    </xf>
    <xf numFmtId="0" fontId="2" fillId="2" borderId="5" xfId="0" applyFont="1" applyFill="1" applyBorder="1" applyAlignment="1">
      <alignment horizontal="center" vertical="center"/>
    </xf>
    <xf numFmtId="0" fontId="7" fillId="2" borderId="6" xfId="1" applyFont="1" applyFill="1" applyBorder="1" applyAlignment="1">
      <alignment horizontal="right" vertical="center" readingOrder="1"/>
    </xf>
    <xf numFmtId="0" fontId="7" fillId="2" borderId="5" xfId="1" applyFont="1" applyFill="1" applyBorder="1" applyAlignment="1">
      <alignment horizontal="right" vertical="center" readingOrder="1"/>
    </xf>
    <xf numFmtId="164" fontId="7" fillId="2" borderId="1" xfId="1" applyNumberFormat="1" applyFont="1" applyFill="1" applyBorder="1" applyAlignment="1">
      <alignment horizontal="right" vertical="center" wrapText="1" readingOrder="1"/>
    </xf>
    <xf numFmtId="0" fontId="7" fillId="2" borderId="3" xfId="1" applyFont="1" applyFill="1" applyBorder="1" applyAlignment="1">
      <alignment horizontal="left" vertical="center" readingOrder="1"/>
    </xf>
    <xf numFmtId="0" fontId="0" fillId="3" borderId="5" xfId="0" applyFill="1" applyBorder="1" applyAlignment="1">
      <alignment horizontal="center" vertical="center"/>
    </xf>
    <xf numFmtId="0" fontId="7" fillId="3" borderId="1" xfId="1" applyFont="1" applyFill="1" applyBorder="1" applyAlignment="1">
      <alignment horizontal="right" vertical="center" readingOrder="1"/>
    </xf>
    <xf numFmtId="166" fontId="8" fillId="5" borderId="2" xfId="0" applyNumberFormat="1" applyFont="1" applyFill="1" applyBorder="1" applyAlignment="1">
      <alignment horizontal="right" vertical="center" wrapText="1"/>
    </xf>
    <xf numFmtId="0" fontId="0" fillId="5" borderId="3" xfId="0" applyFill="1" applyBorder="1" applyAlignment="1">
      <alignment horizontal="center" vertical="center"/>
    </xf>
    <xf numFmtId="0" fontId="0" fillId="5" borderId="1" xfId="0" applyFill="1" applyBorder="1" applyAlignment="1">
      <alignment horizontal="left" vertical="center"/>
    </xf>
    <xf numFmtId="2" fontId="7" fillId="8" borderId="12" xfId="1" applyNumberFormat="1" applyFont="1" applyFill="1" applyBorder="1" applyAlignment="1">
      <alignment horizontal="center" vertical="center" wrapText="1" readingOrder="1"/>
    </xf>
    <xf numFmtId="165" fontId="7" fillId="8" borderId="12" xfId="1" applyNumberFormat="1" applyFont="1" applyFill="1" applyBorder="1" applyAlignment="1">
      <alignment horizontal="right" vertical="center" wrapText="1" readingOrder="1"/>
    </xf>
    <xf numFmtId="164" fontId="7" fillId="8" borderId="12" xfId="1" applyNumberFormat="1" applyFont="1" applyFill="1" applyBorder="1" applyAlignment="1">
      <alignment horizontal="right" vertical="center" wrapText="1" readingOrder="1"/>
    </xf>
    <xf numFmtId="166" fontId="3" fillId="3" borderId="1" xfId="1" applyNumberFormat="1" applyFill="1" applyBorder="1" applyAlignment="1">
      <alignment horizontal="center" vertical="center" wrapText="1" readingOrder="1"/>
    </xf>
    <xf numFmtId="166" fontId="3" fillId="5" borderId="1" xfId="1" applyNumberFormat="1" applyFill="1" applyBorder="1" applyAlignment="1">
      <alignment horizontal="center" vertical="center" wrapText="1" readingOrder="1"/>
    </xf>
    <xf numFmtId="166" fontId="0" fillId="7" borderId="1" xfId="0" applyNumberFormat="1" applyFill="1" applyBorder="1" applyAlignment="1">
      <alignment horizontal="center"/>
    </xf>
    <xf numFmtId="166" fontId="3" fillId="7" borderId="1" xfId="1" applyNumberFormat="1" applyFill="1" applyBorder="1" applyAlignment="1">
      <alignment horizontal="center" vertical="center" wrapText="1" readingOrder="1"/>
    </xf>
    <xf numFmtId="166" fontId="0" fillId="9" borderId="1" xfId="0" applyNumberFormat="1" applyFill="1" applyBorder="1" applyAlignment="1">
      <alignment horizontal="center" vertical="center"/>
    </xf>
    <xf numFmtId="166" fontId="3" fillId="9" borderId="1" xfId="1" applyNumberFormat="1" applyFill="1" applyBorder="1" applyAlignment="1">
      <alignment horizontal="center" vertical="center" wrapText="1" readingOrder="1"/>
    </xf>
    <xf numFmtId="166" fontId="0" fillId="5" borderId="2" xfId="0" applyNumberFormat="1" applyFill="1" applyBorder="1" applyAlignment="1">
      <alignment horizontal="right" vertical="center" wrapText="1"/>
    </xf>
    <xf numFmtId="0" fontId="7" fillId="3" borderId="6" xfId="1" applyFont="1" applyFill="1" applyBorder="1" applyAlignment="1">
      <alignment horizontal="center" vertical="center" readingOrder="1"/>
    </xf>
    <xf numFmtId="4" fontId="3" fillId="3" borderId="1" xfId="1" applyNumberFormat="1" applyFill="1" applyBorder="1" applyAlignment="1">
      <alignment horizontal="center" vertical="center" wrapText="1" readingOrder="1"/>
    </xf>
    <xf numFmtId="165" fontId="3" fillId="2" borderId="1" xfId="1" applyNumberFormat="1" applyFill="1" applyBorder="1" applyAlignment="1">
      <alignment horizontal="right" vertical="center" wrapText="1" readingOrder="1"/>
    </xf>
    <xf numFmtId="0" fontId="3" fillId="4" borderId="6" xfId="1" applyFill="1" applyBorder="1" applyAlignment="1">
      <alignment vertical="center" wrapText="1" readingOrder="1"/>
    </xf>
    <xf numFmtId="4" fontId="3" fillId="5" borderId="1" xfId="1" applyNumberFormat="1" applyFill="1" applyBorder="1" applyAlignment="1">
      <alignment horizontal="center" vertical="center" wrapText="1" readingOrder="1"/>
    </xf>
    <xf numFmtId="165" fontId="3" fillId="4" borderId="1" xfId="1" applyNumberFormat="1" applyFill="1" applyBorder="1" applyAlignment="1">
      <alignment horizontal="right" vertical="center" wrapText="1" readingOrder="1"/>
    </xf>
    <xf numFmtId="0" fontId="3" fillId="6" borderId="6" xfId="1" applyFill="1" applyBorder="1" applyAlignment="1">
      <alignment vertical="center" wrapText="1" readingOrder="1"/>
    </xf>
    <xf numFmtId="4" fontId="3" fillId="7" borderId="1" xfId="1" applyNumberFormat="1" applyFill="1" applyBorder="1" applyAlignment="1">
      <alignment horizontal="center" vertical="center" wrapText="1" readingOrder="1"/>
    </xf>
    <xf numFmtId="165" fontId="3" fillId="6" borderId="1" xfId="1" applyNumberFormat="1" applyFill="1" applyBorder="1" applyAlignment="1">
      <alignment horizontal="right" vertical="center" wrapText="1" readingOrder="1"/>
    </xf>
    <xf numFmtId="0" fontId="3" fillId="8" borderId="6" xfId="1" applyFill="1" applyBorder="1" applyAlignment="1">
      <alignment vertical="center" wrapText="1" readingOrder="1"/>
    </xf>
    <xf numFmtId="4" fontId="3" fillId="9" borderId="1" xfId="1" applyNumberFormat="1" applyFill="1" applyBorder="1" applyAlignment="1">
      <alignment horizontal="center" vertical="center" wrapText="1" readingOrder="1"/>
    </xf>
    <xf numFmtId="165" fontId="3" fillId="8" borderId="1" xfId="1" applyNumberFormat="1" applyFill="1" applyBorder="1" applyAlignment="1">
      <alignment horizontal="right" vertical="center" wrapText="1" readingOrder="1"/>
    </xf>
    <xf numFmtId="0" fontId="3" fillId="2" borderId="6" xfId="1" applyFill="1" applyBorder="1" applyAlignment="1">
      <alignment vertical="center" wrapText="1" readingOrder="1"/>
    </xf>
    <xf numFmtId="165" fontId="3" fillId="4" borderId="6" xfId="1" applyNumberFormat="1" applyFill="1" applyBorder="1" applyAlignment="1">
      <alignment vertical="center" wrapText="1" readingOrder="1"/>
    </xf>
    <xf numFmtId="0" fontId="3" fillId="6" borderId="6" xfId="1" applyFill="1" applyBorder="1" applyAlignment="1">
      <alignment vertical="center" readingOrder="1"/>
    </xf>
    <xf numFmtId="167" fontId="3" fillId="6" borderId="1" xfId="1" applyNumberFormat="1" applyFill="1" applyBorder="1" applyAlignment="1">
      <alignment horizontal="center" vertical="center" wrapText="1" readingOrder="1"/>
    </xf>
    <xf numFmtId="0" fontId="3" fillId="8" borderId="6" xfId="1" applyFill="1" applyBorder="1" applyAlignment="1">
      <alignment vertical="center" readingOrder="1"/>
    </xf>
    <xf numFmtId="0" fontId="0" fillId="16" borderId="0" xfId="0" applyFill="1"/>
    <xf numFmtId="164" fontId="9" fillId="10" borderId="1" xfId="1" applyNumberFormat="1" applyFont="1" applyFill="1" applyBorder="1" applyAlignment="1">
      <alignment horizontal="right" vertical="center" wrapText="1" readingOrder="1"/>
    </xf>
    <xf numFmtId="0" fontId="18" fillId="13" borderId="1" xfId="0" applyFont="1" applyFill="1" applyBorder="1" applyAlignment="1">
      <alignment horizontal="right" vertical="center"/>
    </xf>
    <xf numFmtId="0" fontId="18" fillId="14" borderId="1" xfId="0" applyFont="1" applyFill="1" applyBorder="1" applyAlignment="1">
      <alignment horizontal="right" vertical="center"/>
    </xf>
    <xf numFmtId="0" fontId="25" fillId="0" borderId="0" xfId="0" applyFont="1"/>
    <xf numFmtId="2" fontId="26" fillId="7" borderId="1" xfId="1" applyNumberFormat="1" applyFont="1" applyFill="1" applyBorder="1" applyAlignment="1">
      <alignment horizontal="center" vertical="center" wrapText="1" readingOrder="1"/>
    </xf>
    <xf numFmtId="16" fontId="0" fillId="7" borderId="1" xfId="0" applyNumberFormat="1" applyFill="1" applyBorder="1" applyAlignment="1">
      <alignment horizontal="center"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8" fillId="4" borderId="6" xfId="0" applyFont="1" applyFill="1" applyBorder="1" applyAlignment="1">
      <alignment vertical="center"/>
    </xf>
    <xf numFmtId="0" fontId="8" fillId="6" borderId="3" xfId="0" applyFont="1" applyFill="1" applyBorder="1" applyAlignment="1">
      <alignment vertical="center"/>
    </xf>
    <xf numFmtId="0" fontId="8" fillId="6" borderId="6" xfId="0" applyFont="1" applyFill="1" applyBorder="1" applyAlignment="1">
      <alignment vertical="center"/>
    </xf>
    <xf numFmtId="0" fontId="8" fillId="6" borderId="5" xfId="0" applyFont="1" applyFill="1" applyBorder="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8" fillId="8" borderId="5" xfId="0" applyFont="1" applyFill="1" applyBorder="1" applyAlignment="1">
      <alignment vertical="center"/>
    </xf>
    <xf numFmtId="0" fontId="8" fillId="2" borderId="3" xfId="0" applyFont="1" applyFill="1" applyBorder="1" applyAlignment="1">
      <alignment vertical="center"/>
    </xf>
    <xf numFmtId="0" fontId="8" fillId="2" borderId="6" xfId="0" applyFont="1" applyFill="1" applyBorder="1" applyAlignment="1">
      <alignment vertical="center"/>
    </xf>
    <xf numFmtId="0" fontId="8" fillId="2" borderId="5" xfId="0" applyFont="1" applyFill="1" applyBorder="1" applyAlignment="1">
      <alignment vertical="center"/>
    </xf>
    <xf numFmtId="166" fontId="8" fillId="2" borderId="12" xfId="0" applyNumberFormat="1" applyFont="1" applyFill="1" applyBorder="1" applyAlignment="1">
      <alignment horizontal="right" vertical="center" wrapText="1"/>
    </xf>
    <xf numFmtId="0" fontId="0" fillId="5" borderId="13" xfId="0" applyFill="1" applyBorder="1" applyAlignment="1">
      <alignment horizontal="center" vertical="center"/>
    </xf>
    <xf numFmtId="0" fontId="0" fillId="5" borderId="2" xfId="0" applyFill="1" applyBorder="1" applyAlignment="1">
      <alignment horizontal="left" vertical="center"/>
    </xf>
    <xf numFmtId="167" fontId="0" fillId="5" borderId="2" xfId="0" applyNumberFormat="1" applyFill="1" applyBorder="1" applyAlignment="1">
      <alignment horizontal="center" vertical="center" wrapText="1"/>
    </xf>
    <xf numFmtId="167" fontId="8" fillId="4" borderId="6" xfId="0" applyNumberFormat="1" applyFont="1" applyFill="1" applyBorder="1" applyAlignment="1">
      <alignment horizontal="center" vertical="center" wrapText="1"/>
    </xf>
    <xf numFmtId="166" fontId="8" fillId="4" borderId="5" xfId="0" applyNumberFormat="1" applyFont="1" applyFill="1" applyBorder="1" applyAlignment="1">
      <alignment horizontal="right" vertical="center" wrapText="1"/>
    </xf>
    <xf numFmtId="167" fontId="8" fillId="2" borderId="12" xfId="0" applyNumberFormat="1" applyFont="1" applyFill="1" applyBorder="1" applyAlignment="1">
      <alignment horizontal="center" vertical="center" wrapText="1"/>
    </xf>
    <xf numFmtId="49" fontId="14" fillId="15" borderId="1" xfId="1" applyNumberFormat="1" applyFont="1" applyFill="1" applyBorder="1" applyAlignment="1" applyProtection="1">
      <alignment horizontal="center" vertical="center" wrapText="1" readingOrder="1"/>
      <protection locked="0"/>
    </xf>
    <xf numFmtId="0" fontId="7" fillId="2" borderId="6" xfId="1" applyFont="1" applyFill="1" applyBorder="1" applyAlignment="1" applyProtection="1">
      <alignment vertical="center" wrapText="1" readingOrder="1"/>
      <protection locked="0"/>
    </xf>
    <xf numFmtId="2" fontId="3" fillId="3" borderId="1" xfId="1" applyNumberFormat="1" applyFill="1" applyBorder="1" applyAlignment="1" applyProtection="1">
      <alignment horizontal="center" vertical="center" wrapText="1" readingOrder="1"/>
      <protection locked="0"/>
    </xf>
    <xf numFmtId="2" fontId="7" fillId="2" borderId="1" xfId="1" applyNumberFormat="1" applyFont="1" applyFill="1" applyBorder="1" applyAlignment="1" applyProtection="1">
      <alignment horizontal="center" vertical="center" wrapText="1" readingOrder="1"/>
      <protection locked="0"/>
    </xf>
    <xf numFmtId="0" fontId="7" fillId="4" borderId="6" xfId="1" applyFont="1" applyFill="1" applyBorder="1" applyAlignment="1" applyProtection="1">
      <alignment vertical="center" wrapText="1" readingOrder="1"/>
      <protection locked="0"/>
    </xf>
    <xf numFmtId="2" fontId="3" fillId="5" borderId="1" xfId="1" applyNumberFormat="1" applyFill="1" applyBorder="1" applyAlignment="1" applyProtection="1">
      <alignment horizontal="center" vertical="center" wrapText="1" readingOrder="1"/>
      <protection locked="0"/>
    </xf>
    <xf numFmtId="2" fontId="7" fillId="4" borderId="1" xfId="1" applyNumberFormat="1" applyFont="1" applyFill="1" applyBorder="1" applyAlignment="1" applyProtection="1">
      <alignment horizontal="center" vertical="center" wrapText="1" readingOrder="1"/>
      <protection locked="0"/>
    </xf>
    <xf numFmtId="0" fontId="7" fillId="6" borderId="6" xfId="1" applyFont="1" applyFill="1" applyBorder="1" applyAlignment="1" applyProtection="1">
      <alignment vertical="center" wrapText="1" readingOrder="1"/>
      <protection locked="0"/>
    </xf>
    <xf numFmtId="2" fontId="0" fillId="7" borderId="1" xfId="0" applyNumberFormat="1" applyFill="1" applyBorder="1" applyAlignment="1" applyProtection="1">
      <alignment horizontal="center"/>
      <protection locked="0"/>
    </xf>
    <xf numFmtId="2" fontId="3" fillId="7" borderId="1" xfId="1" applyNumberFormat="1" applyFill="1" applyBorder="1" applyAlignment="1" applyProtection="1">
      <alignment horizontal="center" vertical="center" wrapText="1" readingOrder="1"/>
      <protection locked="0"/>
    </xf>
    <xf numFmtId="2" fontId="7" fillId="6" borderId="1" xfId="1" applyNumberFormat="1" applyFont="1" applyFill="1" applyBorder="1" applyAlignment="1" applyProtection="1">
      <alignment horizontal="center" vertical="center" wrapText="1" readingOrder="1"/>
      <protection locked="0"/>
    </xf>
    <xf numFmtId="0" fontId="7" fillId="8" borderId="6" xfId="1" applyFont="1" applyFill="1" applyBorder="1" applyAlignment="1" applyProtection="1">
      <alignment vertical="center" wrapText="1" readingOrder="1"/>
      <protection locked="0"/>
    </xf>
    <xf numFmtId="2" fontId="0" fillId="9" borderId="1" xfId="0" applyNumberFormat="1" applyFill="1" applyBorder="1" applyAlignment="1" applyProtection="1">
      <alignment horizontal="center" vertical="center"/>
      <protection locked="0"/>
    </xf>
    <xf numFmtId="2" fontId="3" fillId="9" borderId="1" xfId="1" applyNumberFormat="1" applyFill="1" applyBorder="1" applyAlignment="1" applyProtection="1">
      <alignment horizontal="center" vertical="center" wrapText="1" readingOrder="1"/>
      <protection locked="0"/>
    </xf>
    <xf numFmtId="2" fontId="7" fillId="8" borderId="1" xfId="1" applyNumberFormat="1" applyFont="1" applyFill="1" applyBorder="1" applyAlignment="1" applyProtection="1">
      <alignment horizontal="center" vertical="center" wrapText="1" readingOrder="1"/>
      <protection locked="0"/>
    </xf>
    <xf numFmtId="165" fontId="7" fillId="4" borderId="6" xfId="1" applyNumberFormat="1" applyFont="1" applyFill="1" applyBorder="1" applyAlignment="1" applyProtection="1">
      <alignment vertical="center" wrapText="1" readingOrder="1"/>
      <protection locked="0"/>
    </xf>
    <xf numFmtId="0" fontId="7" fillId="6" borderId="6" xfId="1" applyFont="1" applyFill="1" applyBorder="1" applyAlignment="1" applyProtection="1">
      <alignment vertical="center" readingOrder="1"/>
      <protection locked="0"/>
    </xf>
    <xf numFmtId="0" fontId="7" fillId="8" borderId="6" xfId="1" applyFont="1" applyFill="1" applyBorder="1" applyAlignment="1" applyProtection="1">
      <alignment vertical="center" readingOrder="1"/>
      <protection locked="0"/>
    </xf>
    <xf numFmtId="2" fontId="7" fillId="9" borderId="1" xfId="1" applyNumberFormat="1" applyFont="1" applyFill="1" applyBorder="1" applyAlignment="1" applyProtection="1">
      <alignment horizontal="center" vertical="center" wrapText="1" readingOrder="1"/>
      <protection locked="0"/>
    </xf>
    <xf numFmtId="167" fontId="9" fillId="10" borderId="1" xfId="1" applyNumberFormat="1" applyFont="1" applyFill="1" applyBorder="1" applyAlignment="1" applyProtection="1">
      <alignment horizontal="center" vertical="center" wrapText="1" readingOrder="1"/>
      <protection locked="0"/>
    </xf>
    <xf numFmtId="2" fontId="7" fillId="8" borderId="12" xfId="1" applyNumberFormat="1" applyFont="1" applyFill="1" applyBorder="1" applyAlignment="1" applyProtection="1">
      <alignment horizontal="center" vertical="center" wrapText="1" readingOrder="1"/>
      <protection locked="0"/>
    </xf>
    <xf numFmtId="165" fontId="3" fillId="9" borderId="1" xfId="1" applyNumberFormat="1" applyFill="1" applyBorder="1" applyAlignment="1" applyProtection="1">
      <alignment horizontal="right" vertical="center" wrapText="1" readingOrder="1"/>
      <protection locked="0"/>
    </xf>
    <xf numFmtId="164" fontId="3" fillId="9" borderId="1" xfId="1" applyNumberFormat="1" applyFill="1" applyBorder="1" applyAlignment="1">
      <alignment horizontal="right" vertical="center" wrapText="1" readingOrder="1"/>
    </xf>
    <xf numFmtId="165" fontId="3" fillId="3" borderId="1" xfId="1" applyNumberFormat="1" applyFill="1" applyBorder="1" applyAlignment="1" applyProtection="1">
      <alignment horizontal="right" vertical="center" wrapText="1" readingOrder="1"/>
      <protection locked="0"/>
    </xf>
    <xf numFmtId="164" fontId="3" fillId="3" borderId="1" xfId="1" applyNumberFormat="1" applyFill="1" applyBorder="1" applyAlignment="1">
      <alignment horizontal="right" vertical="center" wrapText="1" readingOrder="1"/>
    </xf>
    <xf numFmtId="0" fontId="0" fillId="0" borderId="0" xfId="0" applyAlignment="1">
      <alignment horizontal="center"/>
    </xf>
    <xf numFmtId="0" fontId="26" fillId="0" borderId="1" xfId="0" applyFont="1" applyBorder="1" applyAlignment="1">
      <alignment horizontal="left" vertical="center" wrapText="1"/>
    </xf>
    <xf numFmtId="0" fontId="0" fillId="0" borderId="3" xfId="0"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2" fillId="10" borderId="1" xfId="0" applyFont="1" applyFill="1" applyBorder="1" applyAlignment="1">
      <alignment horizontal="center" vertical="center" wrapText="1"/>
    </xf>
    <xf numFmtId="0" fontId="22" fillId="10" borderId="1" xfId="0" applyFont="1" applyFill="1" applyBorder="1" applyAlignment="1">
      <alignment horizontal="center" vertical="center"/>
    </xf>
    <xf numFmtId="0" fontId="22" fillId="16" borderId="1" xfId="0" applyFont="1" applyFill="1" applyBorder="1" applyAlignment="1">
      <alignment horizontal="center" vertical="center" wrapText="1"/>
    </xf>
    <xf numFmtId="0" fontId="26" fillId="16" borderId="1" xfId="0" applyFont="1" applyFill="1" applyBorder="1" applyAlignment="1">
      <alignment horizontal="left" vertical="center" wrapText="1"/>
    </xf>
    <xf numFmtId="0" fontId="22" fillId="16" borderId="1" xfId="0" applyFont="1" applyFill="1" applyBorder="1" applyAlignment="1">
      <alignment horizontal="left"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23" fillId="16" borderId="1" xfId="0" applyFont="1" applyFill="1" applyBorder="1" applyAlignment="1">
      <alignment horizontal="left" vertical="center" wrapText="1"/>
    </xf>
    <xf numFmtId="0" fontId="3"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165" fontId="9" fillId="10" borderId="1" xfId="1" applyNumberFormat="1" applyFont="1" applyFill="1" applyBorder="1" applyAlignment="1">
      <alignment horizontal="center" vertical="center"/>
    </xf>
    <xf numFmtId="0" fontId="10" fillId="11" borderId="0" xfId="1" quotePrefix="1" applyFont="1" applyFill="1" applyAlignment="1">
      <alignment horizontal="center" vertical="center" wrapText="1"/>
    </xf>
    <xf numFmtId="0" fontId="10" fillId="11" borderId="4" xfId="1" quotePrefix="1" applyFont="1" applyFill="1" applyBorder="1" applyAlignment="1">
      <alignment horizontal="center" vertical="center" wrapText="1"/>
    </xf>
    <xf numFmtId="0" fontId="7" fillId="2" borderId="1" xfId="1" applyFont="1" applyFill="1" applyBorder="1" applyAlignment="1">
      <alignment horizontal="right" vertical="center" wrapText="1" readingOrder="1"/>
    </xf>
    <xf numFmtId="0" fontId="7" fillId="4" borderId="3" xfId="1" applyFont="1" applyFill="1" applyBorder="1" applyAlignment="1">
      <alignment horizontal="right" vertical="center" wrapText="1" readingOrder="1"/>
    </xf>
    <xf numFmtId="0" fontId="7" fillId="4" borderId="6" xfId="1" applyFont="1" applyFill="1" applyBorder="1" applyAlignment="1">
      <alignment horizontal="right" vertical="center" wrapText="1" readingOrder="1"/>
    </xf>
    <xf numFmtId="0" fontId="7" fillId="4" borderId="5" xfId="1" applyFont="1" applyFill="1" applyBorder="1" applyAlignment="1">
      <alignment horizontal="right" vertical="center" wrapText="1" readingOrder="1"/>
    </xf>
    <xf numFmtId="0" fontId="7" fillId="6" borderId="1" xfId="1" applyFont="1" applyFill="1" applyBorder="1" applyAlignment="1">
      <alignment horizontal="right" vertical="center" wrapText="1" readingOrder="1"/>
    </xf>
    <xf numFmtId="0" fontId="7" fillId="8" borderId="1" xfId="1" applyFont="1" applyFill="1" applyBorder="1" applyAlignment="1">
      <alignment horizontal="right" vertical="center" wrapText="1" readingOrder="1"/>
    </xf>
    <xf numFmtId="0" fontId="7" fillId="8" borderId="3" xfId="1" applyFont="1" applyFill="1" applyBorder="1" applyAlignment="1">
      <alignment horizontal="right" vertical="center" readingOrder="1"/>
    </xf>
    <xf numFmtId="0" fontId="7" fillId="8" borderId="6" xfId="1" applyFont="1" applyFill="1" applyBorder="1" applyAlignment="1">
      <alignment horizontal="right" vertical="center" readingOrder="1"/>
    </xf>
    <xf numFmtId="0" fontId="7" fillId="8" borderId="5" xfId="1" applyFont="1" applyFill="1" applyBorder="1" applyAlignment="1">
      <alignment horizontal="right" vertical="center" readingOrder="1"/>
    </xf>
    <xf numFmtId="0" fontId="7" fillId="2" borderId="3" xfId="1" applyFont="1" applyFill="1" applyBorder="1" applyAlignment="1">
      <alignment horizontal="right" vertical="center" readingOrder="1"/>
    </xf>
    <xf numFmtId="0" fontId="7" fillId="2" borderId="6" xfId="1" applyFont="1" applyFill="1" applyBorder="1" applyAlignment="1">
      <alignment horizontal="right" vertical="center" readingOrder="1"/>
    </xf>
    <xf numFmtId="0" fontId="7" fillId="2" borderId="5" xfId="1" applyFont="1" applyFill="1" applyBorder="1" applyAlignment="1">
      <alignment horizontal="right" vertical="center" readingOrder="1"/>
    </xf>
    <xf numFmtId="165" fontId="7" fillId="4" borderId="1" xfId="1" applyNumberFormat="1" applyFont="1" applyFill="1" applyBorder="1" applyAlignment="1">
      <alignment horizontal="right" vertical="center" wrapText="1" readingOrder="1"/>
    </xf>
    <xf numFmtId="0" fontId="7" fillId="6" borderId="1" xfId="1" applyFont="1" applyFill="1" applyBorder="1" applyAlignment="1">
      <alignment horizontal="left" vertical="center" readingOrder="1"/>
    </xf>
    <xf numFmtId="0" fontId="15" fillId="11" borderId="7" xfId="1" quotePrefix="1" applyFont="1" applyFill="1" applyBorder="1" applyAlignment="1">
      <alignment horizontal="center" vertical="center" wrapText="1"/>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8" fillId="6" borderId="3" xfId="0" applyFont="1" applyFill="1" applyBorder="1" applyAlignment="1">
      <alignment horizontal="right" vertical="center"/>
    </xf>
    <xf numFmtId="0" fontId="8" fillId="6" borderId="5" xfId="0" applyFont="1" applyFill="1" applyBorder="1" applyAlignment="1">
      <alignment horizontal="right" vertical="center"/>
    </xf>
    <xf numFmtId="0" fontId="8" fillId="8" borderId="3" xfId="0" applyFont="1" applyFill="1" applyBorder="1" applyAlignment="1">
      <alignment horizontal="right" vertical="center"/>
    </xf>
    <xf numFmtId="0" fontId="8" fillId="8" borderId="5" xfId="0" applyFont="1" applyFill="1" applyBorder="1" applyAlignment="1">
      <alignment horizontal="right" vertical="center"/>
    </xf>
    <xf numFmtId="0" fontId="8" fillId="2" borderId="9" xfId="0" applyFont="1" applyFill="1" applyBorder="1" applyAlignment="1">
      <alignment horizontal="right" vertical="center"/>
    </xf>
    <xf numFmtId="0" fontId="8" fillId="2" borderId="11" xfId="0" applyFont="1" applyFill="1" applyBorder="1" applyAlignment="1">
      <alignment horizontal="right" vertical="center"/>
    </xf>
    <xf numFmtId="0" fontId="8" fillId="4" borderId="3" xfId="0" applyFont="1" applyFill="1" applyBorder="1" applyAlignment="1">
      <alignment horizontal="right" vertical="center"/>
    </xf>
    <xf numFmtId="0" fontId="8" fillId="4" borderId="5" xfId="0" applyFont="1" applyFill="1" applyBorder="1" applyAlignment="1">
      <alignment horizontal="right" vertical="center"/>
    </xf>
    <xf numFmtId="0" fontId="8" fillId="4" borderId="3" xfId="0" applyFont="1" applyFill="1" applyBorder="1" applyAlignment="1">
      <alignment horizontal="left" vertical="center"/>
    </xf>
    <xf numFmtId="0" fontId="8" fillId="4" borderId="6" xfId="0" applyFont="1" applyFill="1" applyBorder="1" applyAlignment="1">
      <alignment horizontal="left" vertical="center"/>
    </xf>
    <xf numFmtId="164" fontId="18" fillId="14" borderId="3" xfId="0" applyNumberFormat="1" applyFont="1" applyFill="1" applyBorder="1" applyAlignment="1">
      <alignment horizontal="center" vertical="center"/>
    </xf>
    <xf numFmtId="164" fontId="18" fillId="14" borderId="6" xfId="0" applyNumberFormat="1" applyFont="1" applyFill="1" applyBorder="1" applyAlignment="1">
      <alignment horizontal="center" vertical="center"/>
    </xf>
    <xf numFmtId="164" fontId="18" fillId="14" borderId="5" xfId="0" applyNumberFormat="1" applyFont="1" applyFill="1" applyBorder="1" applyAlignment="1">
      <alignment horizontal="center" vertical="center"/>
    </xf>
    <xf numFmtId="0" fontId="7" fillId="6" borderId="1" xfId="1" applyFont="1" applyFill="1" applyBorder="1" applyAlignment="1">
      <alignment horizontal="right" vertical="center" readingOrder="1"/>
    </xf>
    <xf numFmtId="0" fontId="7" fillId="8" borderId="9" xfId="1" applyFont="1" applyFill="1" applyBorder="1" applyAlignment="1">
      <alignment horizontal="right" vertical="center" readingOrder="1"/>
    </xf>
    <xf numFmtId="0" fontId="7" fillId="8" borderId="10" xfId="1" applyFont="1" applyFill="1" applyBorder="1" applyAlignment="1">
      <alignment horizontal="right" vertical="center" readingOrder="1"/>
    </xf>
    <xf numFmtId="0" fontId="7" fillId="8" borderId="11" xfId="1" applyFont="1" applyFill="1" applyBorder="1" applyAlignment="1">
      <alignment horizontal="right" vertical="center" readingOrder="1"/>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8" fillId="4" borderId="5" xfId="0" applyFont="1" applyFill="1" applyBorder="1" applyAlignment="1">
      <alignment horizontal="left" vertical="center"/>
    </xf>
    <xf numFmtId="0" fontId="8" fillId="6" borderId="3" xfId="0" applyFont="1" applyFill="1" applyBorder="1" applyAlignment="1">
      <alignment horizontal="left" vertical="center"/>
    </xf>
    <xf numFmtId="0" fontId="8" fillId="6" borderId="6" xfId="0" applyFont="1" applyFill="1" applyBorder="1" applyAlignment="1">
      <alignment horizontal="left" vertical="center"/>
    </xf>
    <xf numFmtId="0" fontId="8" fillId="6" borderId="5" xfId="0" applyFont="1" applyFill="1" applyBorder="1" applyAlignment="1">
      <alignment horizontal="left" vertical="center"/>
    </xf>
    <xf numFmtId="0" fontId="8" fillId="8" borderId="3" xfId="0" applyFont="1" applyFill="1" applyBorder="1" applyAlignment="1">
      <alignment horizontal="left" vertical="center"/>
    </xf>
    <xf numFmtId="0" fontId="8" fillId="8" borderId="6" xfId="0" applyFont="1" applyFill="1" applyBorder="1" applyAlignment="1">
      <alignment horizontal="left" vertical="center"/>
    </xf>
    <xf numFmtId="0" fontId="8" fillId="8" borderId="5" xfId="0" applyFont="1" applyFill="1" applyBorder="1" applyAlignment="1">
      <alignment horizontal="left" vertical="center"/>
    </xf>
    <xf numFmtId="0" fontId="8" fillId="2" borderId="3" xfId="0" applyFont="1" applyFill="1" applyBorder="1" applyAlignment="1">
      <alignment horizontal="left" vertical="center"/>
    </xf>
    <xf numFmtId="0" fontId="8" fillId="2" borderId="6" xfId="0" applyFont="1" applyFill="1" applyBorder="1" applyAlignment="1">
      <alignment horizontal="left" vertical="center"/>
    </xf>
    <xf numFmtId="0" fontId="8" fillId="2" borderId="5" xfId="0" applyFont="1" applyFill="1" applyBorder="1" applyAlignment="1">
      <alignment horizontal="left" vertical="center"/>
    </xf>
    <xf numFmtId="0" fontId="8" fillId="2" borderId="3" xfId="0" applyFont="1" applyFill="1" applyBorder="1" applyAlignment="1">
      <alignment horizontal="right" vertical="center"/>
    </xf>
    <xf numFmtId="0" fontId="8" fillId="2" borderId="5" xfId="0" applyFont="1" applyFill="1" applyBorder="1" applyAlignment="1">
      <alignment horizontal="right" vertical="center"/>
    </xf>
  </cellXfs>
  <cellStyles count="3">
    <cellStyle name="Normal" xfId="0" builtinId="0"/>
    <cellStyle name="Normal 10" xfId="2" xr:uid="{00000000-0005-0000-0000-000001000000}"/>
    <cellStyle name="Normal 40" xfId="1" xr:uid="{00000000-0005-0000-0000-000002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ADF4-794C-4985-A9D0-050984D26E38}">
  <sheetPr>
    <tabColor rgb="FFFFFF00"/>
    <pageSetUpPr fitToPage="1"/>
  </sheetPr>
  <dimension ref="B1:Z13"/>
  <sheetViews>
    <sheetView tabSelected="1" zoomScale="70" zoomScaleNormal="70" workbookViewId="0">
      <selection activeCell="B3" sqref="B3:M3"/>
    </sheetView>
  </sheetViews>
  <sheetFormatPr defaultRowHeight="70.900000000000006" customHeight="1" x14ac:dyDescent="0.35"/>
  <cols>
    <col min="1" max="1" width="2.54296875" customWidth="1"/>
    <col min="13" max="13" width="91" customWidth="1"/>
    <col min="26" max="26" width="91" customWidth="1"/>
  </cols>
  <sheetData>
    <row r="1" spans="2:26" ht="192" customHeight="1" x14ac:dyDescent="0.35">
      <c r="B1" s="265" t="s">
        <v>255</v>
      </c>
      <c r="C1" s="266"/>
      <c r="D1" s="266"/>
      <c r="E1" s="266"/>
      <c r="F1" s="266"/>
      <c r="G1" s="266"/>
      <c r="H1" s="266"/>
      <c r="I1" s="266"/>
      <c r="J1" s="266"/>
      <c r="K1" s="266"/>
      <c r="L1" s="266"/>
      <c r="M1" s="266"/>
      <c r="O1" s="265" t="s">
        <v>256</v>
      </c>
      <c r="P1" s="266"/>
      <c r="Q1" s="266"/>
      <c r="R1" s="266"/>
      <c r="S1" s="266"/>
      <c r="T1" s="266"/>
      <c r="U1" s="266"/>
      <c r="V1" s="266"/>
      <c r="W1" s="266"/>
      <c r="X1" s="266"/>
      <c r="Y1" s="266"/>
      <c r="Z1" s="266"/>
    </row>
    <row r="2" spans="2:26" s="208" customFormat="1" ht="45" customHeight="1" x14ac:dyDescent="0.35">
      <c r="B2" s="267" t="s">
        <v>0</v>
      </c>
      <c r="C2" s="267"/>
      <c r="D2" s="267"/>
      <c r="E2" s="267"/>
      <c r="F2" s="267"/>
      <c r="G2" s="267"/>
      <c r="H2" s="267"/>
      <c r="I2" s="267"/>
      <c r="J2" s="267"/>
      <c r="K2" s="267"/>
      <c r="L2" s="267"/>
      <c r="M2" s="267"/>
      <c r="O2" s="267" t="s">
        <v>1</v>
      </c>
      <c r="P2" s="267"/>
      <c r="Q2" s="267"/>
      <c r="R2" s="267"/>
      <c r="S2" s="267"/>
      <c r="T2" s="267"/>
      <c r="U2" s="267"/>
      <c r="V2" s="267"/>
      <c r="W2" s="267"/>
      <c r="X2" s="267"/>
      <c r="Y2" s="267"/>
      <c r="Z2" s="267"/>
    </row>
    <row r="3" spans="2:26" s="208" customFormat="1" ht="219.75" customHeight="1" x14ac:dyDescent="0.35">
      <c r="B3" s="272" t="s">
        <v>2</v>
      </c>
      <c r="C3" s="269"/>
      <c r="D3" s="269"/>
      <c r="E3" s="269"/>
      <c r="F3" s="269"/>
      <c r="G3" s="269"/>
      <c r="H3" s="269"/>
      <c r="I3" s="269"/>
      <c r="J3" s="269"/>
      <c r="K3" s="269"/>
      <c r="L3" s="269"/>
      <c r="M3" s="269"/>
      <c r="O3" s="268" t="s">
        <v>3</v>
      </c>
      <c r="P3" s="269"/>
      <c r="Q3" s="269"/>
      <c r="R3" s="269"/>
      <c r="S3" s="269"/>
      <c r="T3" s="269"/>
      <c r="U3" s="269"/>
      <c r="V3" s="269"/>
      <c r="W3" s="269"/>
      <c r="X3" s="269"/>
      <c r="Y3" s="269"/>
      <c r="Z3" s="269"/>
    </row>
    <row r="4" spans="2:26" ht="117" customHeight="1" x14ac:dyDescent="0.35">
      <c r="B4" s="271" t="s">
        <v>4</v>
      </c>
      <c r="C4" s="270"/>
      <c r="D4" s="270"/>
      <c r="E4" s="270"/>
      <c r="F4" s="270"/>
      <c r="G4" s="270"/>
      <c r="H4" s="270"/>
      <c r="I4" s="270"/>
      <c r="J4" s="270"/>
      <c r="K4" s="270"/>
      <c r="L4" s="270"/>
      <c r="M4" s="270"/>
      <c r="O4" s="261" t="s">
        <v>5</v>
      </c>
      <c r="P4" s="261"/>
      <c r="Q4" s="261"/>
      <c r="R4" s="261"/>
      <c r="S4" s="261"/>
      <c r="T4" s="261"/>
      <c r="U4" s="261"/>
      <c r="V4" s="261"/>
      <c r="W4" s="261"/>
      <c r="X4" s="261"/>
      <c r="Y4" s="261"/>
      <c r="Z4" s="261"/>
    </row>
    <row r="5" spans="2:26" ht="87" customHeight="1" x14ac:dyDescent="0.35">
      <c r="B5" s="271" t="s">
        <v>6</v>
      </c>
      <c r="C5" s="270"/>
      <c r="D5" s="270"/>
      <c r="E5" s="270"/>
      <c r="F5" s="270"/>
      <c r="G5" s="270"/>
      <c r="H5" s="270"/>
      <c r="I5" s="270"/>
      <c r="J5" s="270"/>
      <c r="K5" s="270"/>
      <c r="L5" s="270"/>
      <c r="M5" s="270"/>
      <c r="O5" s="270" t="s">
        <v>7</v>
      </c>
      <c r="P5" s="261"/>
      <c r="Q5" s="261"/>
      <c r="R5" s="261"/>
      <c r="S5" s="261"/>
      <c r="T5" s="261"/>
      <c r="U5" s="261"/>
      <c r="V5" s="261"/>
      <c r="W5" s="261"/>
      <c r="X5" s="261"/>
      <c r="Y5" s="261"/>
      <c r="Z5" s="261"/>
    </row>
    <row r="6" spans="2:26" ht="68.25" customHeight="1" x14ac:dyDescent="0.35">
      <c r="B6" s="271" t="s">
        <v>8</v>
      </c>
      <c r="C6" s="270"/>
      <c r="D6" s="270"/>
      <c r="E6" s="270"/>
      <c r="F6" s="270"/>
      <c r="G6" s="270"/>
      <c r="H6" s="270"/>
      <c r="I6" s="270"/>
      <c r="J6" s="270"/>
      <c r="K6" s="270"/>
      <c r="L6" s="270"/>
      <c r="M6" s="270"/>
      <c r="O6" s="261" t="s">
        <v>9</v>
      </c>
      <c r="P6" s="261"/>
      <c r="Q6" s="261"/>
      <c r="R6" s="261"/>
      <c r="S6" s="261"/>
      <c r="T6" s="261"/>
      <c r="U6" s="261"/>
      <c r="V6" s="261"/>
      <c r="W6" s="261"/>
      <c r="X6" s="261"/>
      <c r="Y6" s="261"/>
      <c r="Z6" s="261"/>
    </row>
    <row r="7" spans="2:26" ht="172.9" customHeight="1" x14ac:dyDescent="0.35">
      <c r="B7" s="273" t="s">
        <v>10</v>
      </c>
      <c r="C7" s="274"/>
      <c r="D7" s="274"/>
      <c r="E7" s="274"/>
      <c r="F7" s="274"/>
      <c r="G7" s="274"/>
      <c r="H7" s="274"/>
      <c r="I7" s="274"/>
      <c r="J7" s="274"/>
      <c r="K7" s="274"/>
      <c r="L7" s="274"/>
      <c r="M7" s="275"/>
      <c r="O7" s="262" t="s">
        <v>11</v>
      </c>
      <c r="P7" s="263"/>
      <c r="Q7" s="263"/>
      <c r="R7" s="263"/>
      <c r="S7" s="263"/>
      <c r="T7" s="263"/>
      <c r="U7" s="263"/>
      <c r="V7" s="263"/>
      <c r="W7" s="263"/>
      <c r="X7" s="263"/>
      <c r="Y7" s="263"/>
      <c r="Z7" s="264"/>
    </row>
    <row r="8" spans="2:26" ht="149.25" customHeight="1" x14ac:dyDescent="0.35">
      <c r="B8" s="271" t="s">
        <v>12</v>
      </c>
      <c r="C8" s="270"/>
      <c r="D8" s="270"/>
      <c r="E8" s="270"/>
      <c r="F8" s="270"/>
      <c r="G8" s="270"/>
      <c r="H8" s="270"/>
      <c r="I8" s="270"/>
      <c r="J8" s="270"/>
      <c r="K8" s="270"/>
      <c r="L8" s="270"/>
      <c r="M8" s="270"/>
      <c r="O8" s="261" t="s">
        <v>13</v>
      </c>
      <c r="P8" s="261"/>
      <c r="Q8" s="261"/>
      <c r="R8" s="261"/>
      <c r="S8" s="261"/>
      <c r="T8" s="261"/>
      <c r="U8" s="261"/>
      <c r="V8" s="261"/>
      <c r="W8" s="261"/>
      <c r="X8" s="261"/>
      <c r="Y8" s="261"/>
      <c r="Z8" s="261"/>
    </row>
    <row r="9" spans="2:26" ht="149.25" customHeight="1" x14ac:dyDescent="0.35">
      <c r="B9" s="271" t="s">
        <v>14</v>
      </c>
      <c r="C9" s="270"/>
      <c r="D9" s="270"/>
      <c r="E9" s="270"/>
      <c r="F9" s="270"/>
      <c r="G9" s="270"/>
      <c r="H9" s="270"/>
      <c r="I9" s="270"/>
      <c r="J9" s="270"/>
      <c r="K9" s="270"/>
      <c r="L9" s="270"/>
      <c r="M9" s="270"/>
      <c r="O9" s="261" t="s">
        <v>15</v>
      </c>
      <c r="P9" s="261"/>
      <c r="Q9" s="261"/>
      <c r="R9" s="261"/>
      <c r="S9" s="261"/>
      <c r="T9" s="261"/>
      <c r="U9" s="261"/>
      <c r="V9" s="261"/>
      <c r="W9" s="261"/>
      <c r="X9" s="261"/>
      <c r="Y9" s="261"/>
      <c r="Z9" s="261"/>
    </row>
    <row r="10" spans="2:26" ht="360.75" customHeight="1" x14ac:dyDescent="0.35">
      <c r="B10" s="270" t="s">
        <v>16</v>
      </c>
      <c r="C10" s="270"/>
      <c r="D10" s="270"/>
      <c r="E10" s="270"/>
      <c r="F10" s="270"/>
      <c r="G10" s="270"/>
      <c r="H10" s="270"/>
      <c r="I10" s="270"/>
      <c r="J10" s="270"/>
      <c r="K10" s="270"/>
      <c r="L10" s="270"/>
      <c r="M10" s="270"/>
      <c r="O10" s="261" t="s">
        <v>17</v>
      </c>
      <c r="P10" s="261"/>
      <c r="Q10" s="261"/>
      <c r="R10" s="261"/>
      <c r="S10" s="261"/>
      <c r="T10" s="261"/>
      <c r="U10" s="261"/>
      <c r="V10" s="261"/>
      <c r="W10" s="261"/>
      <c r="X10" s="261"/>
      <c r="Y10" s="261"/>
      <c r="Z10" s="261"/>
    </row>
    <row r="11" spans="2:26" ht="70.900000000000006" customHeight="1" x14ac:dyDescent="0.35">
      <c r="B11" s="260"/>
      <c r="C11" s="260"/>
      <c r="D11" s="260"/>
      <c r="E11" s="260"/>
      <c r="F11" s="260"/>
      <c r="G11" s="260"/>
      <c r="H11" s="260"/>
      <c r="I11" s="260"/>
      <c r="J11" s="260"/>
      <c r="K11" s="260"/>
      <c r="L11" s="260"/>
      <c r="M11" s="260"/>
      <c r="O11" s="260"/>
      <c r="P11" s="260"/>
      <c r="Q11" s="260"/>
      <c r="R11" s="260"/>
      <c r="S11" s="260"/>
      <c r="T11" s="260"/>
      <c r="U11" s="260"/>
      <c r="V11" s="260"/>
      <c r="W11" s="260"/>
      <c r="X11" s="260"/>
      <c r="Y11" s="260"/>
      <c r="Z11" s="260"/>
    </row>
    <row r="13" spans="2:26" ht="70.900000000000006" customHeight="1" x14ac:dyDescent="0.35">
      <c r="B13" s="113"/>
      <c r="O13" s="113"/>
    </row>
  </sheetData>
  <mergeCells count="22">
    <mergeCell ref="B11:M11"/>
    <mergeCell ref="B1:M1"/>
    <mergeCell ref="B10:M10"/>
    <mergeCell ref="B6:M6"/>
    <mergeCell ref="B2:M2"/>
    <mergeCell ref="B3:M3"/>
    <mergeCell ref="B8:M8"/>
    <mergeCell ref="B4:M4"/>
    <mergeCell ref="B5:M5"/>
    <mergeCell ref="B9:M9"/>
    <mergeCell ref="B7:M7"/>
    <mergeCell ref="O1:Z1"/>
    <mergeCell ref="O2:Z2"/>
    <mergeCell ref="O3:Z3"/>
    <mergeCell ref="O4:Z4"/>
    <mergeCell ref="O5:Z5"/>
    <mergeCell ref="O11:Z11"/>
    <mergeCell ref="O6:Z6"/>
    <mergeCell ref="O7:Z7"/>
    <mergeCell ref="O8:Z8"/>
    <mergeCell ref="O9:Z9"/>
    <mergeCell ref="O10:Z10"/>
  </mergeCells>
  <pageMargins left="0.7" right="0.7" top="0.75" bottom="0.75" header="0.3" footer="0.3"/>
  <pageSetup paperSize="9"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H57"/>
  <sheetViews>
    <sheetView topLeftCell="C1" zoomScale="85" zoomScaleNormal="85" workbookViewId="0">
      <selection activeCell="G4" sqref="G4"/>
    </sheetView>
  </sheetViews>
  <sheetFormatPr defaultRowHeight="14.5" x14ac:dyDescent="0.35"/>
  <cols>
    <col min="1" max="1" width="5.54296875" customWidth="1"/>
    <col min="2" max="2" width="20.54296875" style="3" customWidth="1"/>
    <col min="3" max="3" width="106" style="9" customWidth="1"/>
    <col min="4" max="6" width="20.54296875" customWidth="1"/>
    <col min="7" max="8" width="20.54296875" style="66" customWidth="1"/>
  </cols>
  <sheetData>
    <row r="1" spans="1:8" ht="119.25" customHeight="1" x14ac:dyDescent="0.35">
      <c r="A1" s="277" t="s">
        <v>18</v>
      </c>
      <c r="B1" s="277"/>
      <c r="C1" s="277"/>
      <c r="D1" s="277"/>
      <c r="E1" s="277"/>
      <c r="F1" s="277"/>
      <c r="G1" s="277"/>
      <c r="H1" s="278"/>
    </row>
    <row r="2" spans="1:8" ht="59.25" customHeight="1" x14ac:dyDescent="0.35">
      <c r="A2" s="34"/>
      <c r="B2" s="34" t="s">
        <v>19</v>
      </c>
      <c r="C2" s="34" t="s">
        <v>20</v>
      </c>
      <c r="D2" s="34" t="s">
        <v>21</v>
      </c>
      <c r="E2" s="34" t="s">
        <v>22</v>
      </c>
      <c r="F2" s="146" t="s">
        <v>23</v>
      </c>
      <c r="G2" s="34" t="s">
        <v>24</v>
      </c>
      <c r="H2" s="67" t="s">
        <v>25</v>
      </c>
    </row>
    <row r="3" spans="1:8" ht="30" customHeight="1" x14ac:dyDescent="0.35">
      <c r="A3" s="5" t="s">
        <v>26</v>
      </c>
      <c r="B3" s="151" t="s">
        <v>27</v>
      </c>
      <c r="C3" s="152"/>
      <c r="D3" s="152"/>
      <c r="E3" s="152"/>
      <c r="F3" s="152"/>
      <c r="G3" s="152"/>
      <c r="H3" s="153"/>
    </row>
    <row r="4" spans="1:8" ht="20.149999999999999" customHeight="1" x14ac:dyDescent="0.35">
      <c r="A4" s="11" t="s">
        <v>28</v>
      </c>
      <c r="B4" s="23" t="s">
        <v>29</v>
      </c>
      <c r="C4" s="11" t="s">
        <v>30</v>
      </c>
      <c r="D4" s="23" t="s">
        <v>31</v>
      </c>
      <c r="E4" s="192">
        <f>'HIE-A'!E4+'BİL-A'!E4+'ERZ-A'!E4+'G.AN-A'!E4+'İST-A'!E4+'İZM-A'!E4+'MERS-A'!E4+'RİZE-A'!E4</f>
        <v>367.12300000000005</v>
      </c>
      <c r="F4" s="192">
        <f>'HIE-A'!F4+'BİL-A'!F4+'ERZ-A'!F4+'G.AN-A'!F4+'İST-A'!F4+'İZM-A'!F4+'MERS-A'!F4+'RİZE-A'!F4</f>
        <v>0</v>
      </c>
      <c r="G4" s="120"/>
      <c r="H4" s="94">
        <f>F4*G4</f>
        <v>0</v>
      </c>
    </row>
    <row r="5" spans="1:8" ht="20.149999999999999" customHeight="1" x14ac:dyDescent="0.35">
      <c r="A5" s="11" t="s">
        <v>32</v>
      </c>
      <c r="B5" s="23" t="s">
        <v>33</v>
      </c>
      <c r="C5" s="10" t="s">
        <v>34</v>
      </c>
      <c r="D5" s="23" t="s">
        <v>31</v>
      </c>
      <c r="E5" s="192">
        <f>'HIE-A'!E5+'BİL-A'!E5+'ERZ-A'!E5+'G.AN-A'!E5+'İST-A'!E5+'İZM-A'!E5+'MERS-A'!E5+'RİZE-A'!E5</f>
        <v>204.46599999999998</v>
      </c>
      <c r="F5" s="192">
        <f>'HIE-A'!F5+'BİL-A'!F5+'ERZ-A'!F5+'G.AN-A'!F5+'İST-A'!F5+'İZM-A'!F5+'MERS-A'!F5+'RİZE-A'!F5</f>
        <v>0</v>
      </c>
      <c r="G5" s="120"/>
      <c r="H5" s="94">
        <f>F5*G5</f>
        <v>0</v>
      </c>
    </row>
    <row r="6" spans="1:8" ht="30" customHeight="1" x14ac:dyDescent="0.35">
      <c r="A6" s="5" t="s">
        <v>26</v>
      </c>
      <c r="B6" s="279" t="s">
        <v>35</v>
      </c>
      <c r="C6" s="279"/>
      <c r="D6" s="279"/>
      <c r="E6" s="193"/>
      <c r="F6" s="193"/>
      <c r="G6" s="61"/>
      <c r="H6" s="89">
        <f>SUM(H4:H5)</f>
        <v>0</v>
      </c>
    </row>
    <row r="7" spans="1:8" ht="30" customHeight="1" x14ac:dyDescent="0.35">
      <c r="A7" s="6" t="s">
        <v>36</v>
      </c>
      <c r="B7" s="166" t="s">
        <v>37</v>
      </c>
      <c r="C7" s="167"/>
      <c r="D7" s="167"/>
      <c r="E7" s="194"/>
      <c r="F7" s="194"/>
      <c r="G7" s="167"/>
      <c r="H7" s="168"/>
    </row>
    <row r="8" spans="1:8" ht="20.149999999999999" customHeight="1" x14ac:dyDescent="0.35">
      <c r="A8" s="19" t="s">
        <v>38</v>
      </c>
      <c r="B8" s="24" t="s">
        <v>39</v>
      </c>
      <c r="C8" s="12" t="s">
        <v>40</v>
      </c>
      <c r="D8" s="20" t="s">
        <v>41</v>
      </c>
      <c r="E8" s="195">
        <f>'HIE-A'!E8+'BİL-A'!E8+'ERZ-A'!E8+'G.AN-A'!E8+'İST-A'!E8+'İZM-A'!E8+'MERS-A'!E8+'RİZE-A'!E8</f>
        <v>439.15200000000004</v>
      </c>
      <c r="F8" s="195">
        <f>'HIE-A'!F8+'BİL-A'!F8+'ERZ-A'!F8+'G.AN-A'!F8+'İST-A'!F8+'İZM-A'!F8+'MERS-A'!F8+'RİZE-A'!F8</f>
        <v>0</v>
      </c>
      <c r="G8" s="119"/>
      <c r="H8" s="95">
        <f>F8*G8</f>
        <v>0</v>
      </c>
    </row>
    <row r="9" spans="1:8" ht="20.149999999999999" customHeight="1" x14ac:dyDescent="0.35">
      <c r="A9" s="19" t="s">
        <v>42</v>
      </c>
      <c r="B9" s="24" t="s">
        <v>43</v>
      </c>
      <c r="C9" s="12" t="s">
        <v>44</v>
      </c>
      <c r="D9" s="20" t="s">
        <v>41</v>
      </c>
      <c r="E9" s="195">
        <f>'HIE-A'!E9+'BİL-A'!E9+'ERZ-A'!E9+'G.AN-A'!E9+'İST-A'!E9+'İZM-A'!E9+'MERS-A'!E9+'RİZE-A'!E9</f>
        <v>439.15200000000004</v>
      </c>
      <c r="F9" s="195">
        <f>'HIE-A'!F9+'BİL-A'!F9+'ERZ-A'!F9+'G.AN-A'!F9+'İST-A'!F9+'İZM-A'!F9+'MERS-A'!F9+'RİZE-A'!F9</f>
        <v>0</v>
      </c>
      <c r="G9" s="119"/>
      <c r="H9" s="95">
        <f>F9*G9</f>
        <v>0</v>
      </c>
    </row>
    <row r="10" spans="1:8" ht="30" customHeight="1" x14ac:dyDescent="0.35">
      <c r="A10" s="6" t="s">
        <v>36</v>
      </c>
      <c r="B10" s="280" t="s">
        <v>45</v>
      </c>
      <c r="C10" s="281"/>
      <c r="D10" s="282"/>
      <c r="E10" s="196"/>
      <c r="F10" s="196"/>
      <c r="G10" s="62"/>
      <c r="H10" s="90">
        <f>SUM(H8:H9)</f>
        <v>0</v>
      </c>
    </row>
    <row r="11" spans="1:8" ht="30" customHeight="1" x14ac:dyDescent="0.35">
      <c r="A11" s="7" t="s">
        <v>46</v>
      </c>
      <c r="B11" s="148" t="s">
        <v>47</v>
      </c>
      <c r="C11" s="149"/>
      <c r="D11" s="149"/>
      <c r="E11" s="197"/>
      <c r="F11" s="197"/>
      <c r="G11" s="149"/>
      <c r="H11" s="150"/>
    </row>
    <row r="12" spans="1:8" ht="20.149999999999999" customHeight="1" x14ac:dyDescent="0.35">
      <c r="A12" s="21" t="s">
        <v>48</v>
      </c>
      <c r="B12" s="25" t="s">
        <v>49</v>
      </c>
      <c r="C12" s="13" t="s">
        <v>50</v>
      </c>
      <c r="D12" s="22" t="s">
        <v>31</v>
      </c>
      <c r="E12" s="198">
        <f>'HIE-A'!E14+'BİL-A'!E12+'ERZ-A'!E12+'G.AN-A'!E12+'İST-A'!E12+'İZM-A'!E12+'MERS-A'!E12+'RİZE-A'!E12</f>
        <v>1090.9380000000001</v>
      </c>
      <c r="F12" s="198">
        <f>'HIE-A'!F12+'BİL-A'!F12+'ERZ-A'!F12+'G.AN-A'!F12+'İST-A'!F12+'İZM-A'!F12+'MERS-A'!F12+'RİZE-A'!F12</f>
        <v>0</v>
      </c>
      <c r="G12" s="118"/>
      <c r="H12" s="96">
        <f t="shared" ref="H12:H17" si="0">F12*G12</f>
        <v>0</v>
      </c>
    </row>
    <row r="13" spans="1:8" ht="20.149999999999999" customHeight="1" x14ac:dyDescent="0.35">
      <c r="A13" s="21" t="s">
        <v>51</v>
      </c>
      <c r="B13" s="26" t="s">
        <v>52</v>
      </c>
      <c r="C13" s="13" t="s">
        <v>53</v>
      </c>
      <c r="D13" s="22" t="s">
        <v>31</v>
      </c>
      <c r="E13" s="198">
        <f>'HIE-A'!E13+'BİL-A'!E13+'ERZ-A'!E13+'G.AN-A'!E13+'İST-A'!E13+'İZM-A'!E13+'MERS-A'!E13+'RİZE-A'!E13</f>
        <v>1170.4380000000001</v>
      </c>
      <c r="F13" s="198">
        <f>'HIE-A'!F13+'BİL-A'!F13+'ERZ-A'!F13+'G.AN-A'!F13+'İST-A'!F13+'İZM-A'!F13+'MERS-A'!F13+'RİZE-A'!F13</f>
        <v>0</v>
      </c>
      <c r="G13" s="118"/>
      <c r="H13" s="97">
        <f t="shared" si="0"/>
        <v>0</v>
      </c>
    </row>
    <row r="14" spans="1:8" ht="20.149999999999999" customHeight="1" x14ac:dyDescent="0.35">
      <c r="A14" s="21" t="s">
        <v>54</v>
      </c>
      <c r="B14" s="26" t="s">
        <v>55</v>
      </c>
      <c r="C14" s="13" t="s">
        <v>56</v>
      </c>
      <c r="D14" s="22" t="s">
        <v>31</v>
      </c>
      <c r="E14" s="198">
        <f>'HIE-A'!E14+'BİL-A'!E14+'ERZ-A'!E14+'G.AN-A'!E14+'İST-A'!E14+'İZM-A'!E14+'MERS-A'!E14+'RİZE-A'!E14</f>
        <v>203.631</v>
      </c>
      <c r="F14" s="198">
        <f>'HIE-A'!F14+'BİL-A'!F14+'ERZ-A'!F14+'G.AN-A'!F14+'İST-A'!F14+'İZM-A'!F14+'MERS-A'!F14+'RİZE-A'!F14</f>
        <v>0</v>
      </c>
      <c r="G14" s="118"/>
      <c r="H14" s="97">
        <f t="shared" si="0"/>
        <v>0</v>
      </c>
    </row>
    <row r="15" spans="1:8" ht="20.149999999999999" customHeight="1" x14ac:dyDescent="0.35">
      <c r="A15" s="21" t="s">
        <v>57</v>
      </c>
      <c r="B15" s="26" t="s">
        <v>58</v>
      </c>
      <c r="C15" s="13" t="s">
        <v>59</v>
      </c>
      <c r="D15" s="22" t="s">
        <v>31</v>
      </c>
      <c r="E15" s="198">
        <f>'HIE-A'!E15+'BİL-A'!E15+'ERZ-A'!E15+'G.AN-A'!E15+'İST-A'!E15+'İZM-A'!E15+'MERS-A'!E15+'RİZE-A'!E15</f>
        <v>5.72</v>
      </c>
      <c r="F15" s="198">
        <f>'HIE-A'!F15+'BİL-A'!F15+'ERZ-A'!F15+'G.AN-A'!F15+'İST-A'!F15+'İZM-A'!F15+'MERS-A'!F15+'RİZE-A'!F15</f>
        <v>0</v>
      </c>
      <c r="G15" s="118"/>
      <c r="H15" s="97">
        <f t="shared" si="0"/>
        <v>0</v>
      </c>
    </row>
    <row r="16" spans="1:8" ht="20.149999999999999" customHeight="1" x14ac:dyDescent="0.35">
      <c r="A16" s="21" t="s">
        <v>60</v>
      </c>
      <c r="B16" s="26" t="s">
        <v>61</v>
      </c>
      <c r="C16" s="13" t="s">
        <v>62</v>
      </c>
      <c r="D16" s="22" t="s">
        <v>63</v>
      </c>
      <c r="E16" s="198">
        <f>'HIE-A'!E16+'BİL-A'!E16+'ERZ-A'!E16+'G.AN-A'!E16+'İST-A'!E16+'İZM-A'!E16+'MERS-A'!E16+'RİZE-A'!E16</f>
        <v>121</v>
      </c>
      <c r="F16" s="198">
        <f>'HIE-A'!F16+'BİL-A'!F16+'ERZ-A'!F16+'G.AN-A'!F16+'İST-A'!F16+'İZM-A'!F16+'MERS-A'!F16+'RİZE-A'!F16</f>
        <v>0</v>
      </c>
      <c r="G16" s="118"/>
      <c r="H16" s="97">
        <f t="shared" si="0"/>
        <v>0</v>
      </c>
    </row>
    <row r="17" spans="1:8" ht="20.149999999999999" customHeight="1" x14ac:dyDescent="0.35">
      <c r="A17" s="21" t="s">
        <v>64</v>
      </c>
      <c r="B17" s="25" t="s">
        <v>65</v>
      </c>
      <c r="C17" s="13" t="s">
        <v>66</v>
      </c>
      <c r="D17" s="22" t="s">
        <v>31</v>
      </c>
      <c r="E17" s="198">
        <f>'HIE-A'!E17+'BİL-A'!E17+'ERZ-A'!E17+'G.AN-A'!E17+'İST-A'!E17+'İZM-A'!E17+'MERS-A'!E17+'RİZE-A'!E17</f>
        <v>401.34300000000002</v>
      </c>
      <c r="F17" s="198">
        <f>'HIE-A'!F17+'BİL-A'!F17+'ERZ-A'!F17+'G.AN-A'!F17+'İST-A'!F17+'İZM-A'!F17+'MERS-A'!F17+'RİZE-A'!F17</f>
        <v>0</v>
      </c>
      <c r="G17" s="118"/>
      <c r="H17" s="96">
        <f t="shared" si="0"/>
        <v>0</v>
      </c>
    </row>
    <row r="18" spans="1:8" ht="20.149999999999999" customHeight="1" x14ac:dyDescent="0.35">
      <c r="A18" s="21" t="s">
        <v>67</v>
      </c>
      <c r="B18" s="25" t="s">
        <v>68</v>
      </c>
      <c r="C18" s="13" t="s">
        <v>69</v>
      </c>
      <c r="D18" s="22" t="s">
        <v>31</v>
      </c>
      <c r="E18" s="198">
        <f>'HIE-A'!E18+'BİL-A'!E18+'ERZ-A'!E18+'G.AN-A'!E18+'İST-A'!E18+'İZM-A'!E18+'MERS-A'!E18+'RİZE-A'!E18</f>
        <v>158.66799999999998</v>
      </c>
      <c r="F18" s="198">
        <f>'HIE-A'!F18+'BİL-A'!F18+'ERZ-A'!F18+'G.AN-A'!F18+'İST-A'!F18+'İZM-A'!F18+'MERS-A'!F18+'RİZE-A'!F18</f>
        <v>0</v>
      </c>
      <c r="G18" s="118"/>
      <c r="H18" s="96">
        <f t="shared" ref="H18:H20" si="1">F18*G18</f>
        <v>0</v>
      </c>
    </row>
    <row r="19" spans="1:8" ht="20.149999999999999" customHeight="1" x14ac:dyDescent="0.35">
      <c r="A19" s="21" t="s">
        <v>70</v>
      </c>
      <c r="B19" s="25" t="s">
        <v>71</v>
      </c>
      <c r="C19" s="13" t="s">
        <v>72</v>
      </c>
      <c r="D19" s="22" t="s">
        <v>31</v>
      </c>
      <c r="E19" s="198">
        <f>'HIE-A'!E19+'BİL-A'!E19+'ERZ-A'!E19+'G.AN-A'!E19+'İST-A'!E19+'İZM-A'!E19+'MERS-A'!E19+'RİZE-A'!E19</f>
        <v>239.13600000000002</v>
      </c>
      <c r="F19" s="198">
        <f>'HIE-A'!F19+'BİL-A'!F19+'ERZ-A'!F19+'G.AN-A'!F19+'İST-A'!F19+'İZM-A'!F19+'MERS-A'!F19+'RİZE-A'!F19</f>
        <v>0</v>
      </c>
      <c r="G19" s="118"/>
      <c r="H19" s="96">
        <f t="shared" si="1"/>
        <v>0</v>
      </c>
    </row>
    <row r="20" spans="1:8" ht="20.149999999999999" customHeight="1" x14ac:dyDescent="0.35">
      <c r="A20" s="21" t="s">
        <v>73</v>
      </c>
      <c r="B20" s="25" t="s">
        <v>74</v>
      </c>
      <c r="C20" s="14" t="s">
        <v>75</v>
      </c>
      <c r="D20" s="22" t="s">
        <v>31</v>
      </c>
      <c r="E20" s="198">
        <f>'HIE-A'!E20+'BİL-A'!E20+'ERZ-A'!E20+'G.AN-A'!E20+'İST-A'!E20+'İZM-A'!E20+'MERS-A'!E20+'RİZE-A'!E20</f>
        <v>401.85400000000004</v>
      </c>
      <c r="F20" s="198">
        <f>'HIE-A'!F20+'BİL-A'!F20+'ERZ-A'!F20+'G.AN-A'!F20+'İST-A'!F20+'İZM-A'!F20+'MERS-A'!F20+'RİZE-A'!F20</f>
        <v>0</v>
      </c>
      <c r="G20" s="118"/>
      <c r="H20" s="96">
        <f t="shared" si="1"/>
        <v>0</v>
      </c>
    </row>
    <row r="21" spans="1:8" ht="30" customHeight="1" x14ac:dyDescent="0.35">
      <c r="A21" s="7" t="s">
        <v>46</v>
      </c>
      <c r="B21" s="283" t="s">
        <v>76</v>
      </c>
      <c r="C21" s="283"/>
      <c r="D21" s="283"/>
      <c r="E21" s="199"/>
      <c r="F21" s="199"/>
      <c r="G21" s="63"/>
      <c r="H21" s="91">
        <f>SUM(H12:H20)</f>
        <v>0</v>
      </c>
    </row>
    <row r="22" spans="1:8" ht="30" customHeight="1" x14ac:dyDescent="0.35">
      <c r="A22" s="8" t="s">
        <v>77</v>
      </c>
      <c r="B22" s="154" t="s">
        <v>78</v>
      </c>
      <c r="C22" s="155"/>
      <c r="D22" s="155"/>
      <c r="E22" s="200"/>
      <c r="F22" s="200"/>
      <c r="G22" s="155"/>
      <c r="H22" s="156"/>
    </row>
    <row r="23" spans="1:8" ht="19.899999999999999" customHeight="1" x14ac:dyDescent="0.35">
      <c r="A23" s="27" t="s">
        <v>79</v>
      </c>
      <c r="B23" s="28" t="s">
        <v>80</v>
      </c>
      <c r="C23" s="18" t="s">
        <v>81</v>
      </c>
      <c r="D23" s="79" t="s">
        <v>82</v>
      </c>
      <c r="E23" s="201">
        <f>'HIE-A'!E23+'BİL-A'!E23+'ERZ-A'!E25+'G.AN-A'!E23+'İST-A'!E23+'İZM-A'!E23+'MERS-A'!E23+'RİZE-A'!E23</f>
        <v>455.24200000000008</v>
      </c>
      <c r="F23" s="201">
        <f>'HIE-A'!F23+'BİL-A'!F23+'ERZ-A'!F23+'G.AN-A'!F23+'İST-A'!F23+'İZM-A'!F23+'MERS-A'!F23+'RİZE-A'!F23</f>
        <v>0</v>
      </c>
      <c r="G23" s="121"/>
      <c r="H23" s="98">
        <f t="shared" ref="H23:H28" si="2">F23*G23</f>
        <v>0</v>
      </c>
    </row>
    <row r="24" spans="1:8" ht="20.149999999999999" customHeight="1" x14ac:dyDescent="0.35">
      <c r="A24" s="27" t="s">
        <v>83</v>
      </c>
      <c r="B24" s="28" t="s">
        <v>84</v>
      </c>
      <c r="C24" s="15" t="s">
        <v>85</v>
      </c>
      <c r="D24" s="30" t="s">
        <v>31</v>
      </c>
      <c r="E24" s="201">
        <f>'HIE-A'!E24+'BİL-A'!E24+'ERZ-A'!E26+'G.AN-A'!E24+'İST-A'!E24+'İZM-A'!E24+'MERS-A'!E24+'RİZE-A'!E24</f>
        <v>175.358</v>
      </c>
      <c r="F24" s="201">
        <f>'HIE-A'!F24+'BİL-A'!F24+'ERZ-A'!F24+'G.AN-A'!F24+'İST-A'!F24+'İZM-A'!F24+'MERS-A'!F24+'RİZE-A'!F24</f>
        <v>0</v>
      </c>
      <c r="G24" s="121"/>
      <c r="H24" s="99">
        <f t="shared" si="2"/>
        <v>0</v>
      </c>
    </row>
    <row r="25" spans="1:8" ht="20.149999999999999" customHeight="1" x14ac:dyDescent="0.35">
      <c r="A25" s="27" t="s">
        <v>86</v>
      </c>
      <c r="B25" s="28" t="s">
        <v>87</v>
      </c>
      <c r="C25" s="15" t="s">
        <v>88</v>
      </c>
      <c r="D25" s="30" t="s">
        <v>31</v>
      </c>
      <c r="E25" s="201">
        <f>'HIE-A'!E25+'BİL-A'!E25+'ERZ-A'!E25+'G.AN-A'!E25+'İST-A'!E25+'İZM-A'!E25+'MERS-A'!E25+'RİZE-A'!E25</f>
        <v>153.499</v>
      </c>
      <c r="F25" s="201">
        <f>'HIE-A'!F25+'BİL-A'!F25+'ERZ-A'!F25+'G.AN-A'!F25+'İST-A'!F25+'İZM-A'!F25+'MERS-A'!F25+'RİZE-A'!F25</f>
        <v>0</v>
      </c>
      <c r="G25" s="121"/>
      <c r="H25" s="99">
        <f t="shared" si="2"/>
        <v>0</v>
      </c>
    </row>
    <row r="26" spans="1:8" ht="20.149999999999999" customHeight="1" x14ac:dyDescent="0.35">
      <c r="A26" s="27" t="s">
        <v>89</v>
      </c>
      <c r="B26" s="28" t="s">
        <v>90</v>
      </c>
      <c r="C26" s="16" t="s">
        <v>91</v>
      </c>
      <c r="D26" s="30" t="s">
        <v>31</v>
      </c>
      <c r="E26" s="201">
        <f>'HIE-A'!E26+'BİL-A'!E26+'ERZ-A'!E26+'G.AN-A'!E26+'İST-A'!E26+'İZM-A'!E26+'MERS-A'!E26+'RİZE-A'!E26</f>
        <v>270.34899999999999</v>
      </c>
      <c r="F26" s="201">
        <f>'HIE-A'!F26+'BİL-A'!F26+'ERZ-A'!F26+'G.AN-A'!F26+'İST-A'!F26+'İZM-A'!F26+'MERS-A'!F26+'RİZE-A'!F26</f>
        <v>0</v>
      </c>
      <c r="G26" s="121"/>
      <c r="H26" s="99">
        <f t="shared" si="2"/>
        <v>0</v>
      </c>
    </row>
    <row r="27" spans="1:8" ht="20.149999999999999" customHeight="1" x14ac:dyDescent="0.35">
      <c r="A27" s="27" t="s">
        <v>92</v>
      </c>
      <c r="B27" s="28" t="s">
        <v>49</v>
      </c>
      <c r="C27" s="16" t="s">
        <v>50</v>
      </c>
      <c r="D27" s="30" t="s">
        <v>31</v>
      </c>
      <c r="E27" s="201">
        <f>'HIE-A'!E29+'BİL-A'!E27+'ERZ-A'!E27+'G.AN-A'!E27+'İST-A'!E27+'İZM-A'!E27+'MERS-A'!E27+'RİZE-A'!E27</f>
        <v>412.16900000000004</v>
      </c>
      <c r="F27" s="201">
        <f>'HIE-A'!F27+'BİL-A'!F27+'ERZ-A'!F27+'G.AN-A'!F27+'İST-A'!F27+'İZM-A'!F27+'MERS-A'!F27+'RİZE-A'!F27</f>
        <v>0</v>
      </c>
      <c r="G27" s="121"/>
      <c r="H27" s="99">
        <f t="shared" si="2"/>
        <v>0</v>
      </c>
    </row>
    <row r="28" spans="1:8" ht="20.149999999999999" customHeight="1" x14ac:dyDescent="0.35">
      <c r="A28" s="27" t="s">
        <v>93</v>
      </c>
      <c r="B28" s="86" t="s">
        <v>52</v>
      </c>
      <c r="C28" s="16" t="s">
        <v>53</v>
      </c>
      <c r="D28" s="30" t="s">
        <v>31</v>
      </c>
      <c r="E28" s="201">
        <f>'HIE-A'!E28+'BİL-A'!E28+'ERZ-A'!E28+'G.AN-A'!E28+'İST-A'!E28+'İZM-A'!E28+'MERS-A'!E28+'RİZE-A'!E28</f>
        <v>474.04900000000004</v>
      </c>
      <c r="F28" s="201">
        <f>'HIE-A'!F28+'BİL-A'!F28+'ERZ-A'!F28+'G.AN-A'!F28+'İST-A'!F28+'İZM-A'!F28+'MERS-A'!F28+'RİZE-A'!F28</f>
        <v>0</v>
      </c>
      <c r="G28" s="121"/>
      <c r="H28" s="99">
        <f t="shared" si="2"/>
        <v>0</v>
      </c>
    </row>
    <row r="29" spans="1:8" ht="30" customHeight="1" x14ac:dyDescent="0.35">
      <c r="A29" s="8" t="s">
        <v>77</v>
      </c>
      <c r="B29" s="284" t="s">
        <v>94</v>
      </c>
      <c r="C29" s="284"/>
      <c r="D29" s="284"/>
      <c r="E29" s="202"/>
      <c r="F29" s="202"/>
      <c r="G29" s="64"/>
      <c r="H29" s="92">
        <f>SUM(H23:H28)</f>
        <v>0</v>
      </c>
    </row>
    <row r="30" spans="1:8" ht="30" customHeight="1" x14ac:dyDescent="0.35">
      <c r="A30" s="5" t="s">
        <v>95</v>
      </c>
      <c r="B30" s="151" t="s">
        <v>96</v>
      </c>
      <c r="C30" s="152"/>
      <c r="D30" s="152"/>
      <c r="E30" s="203"/>
      <c r="F30" s="203"/>
      <c r="G30" s="152"/>
      <c r="H30" s="153"/>
    </row>
    <row r="31" spans="1:8" ht="20.149999999999999" customHeight="1" x14ac:dyDescent="0.35">
      <c r="A31" s="31" t="s">
        <v>97</v>
      </c>
      <c r="B31" s="32" t="s">
        <v>98</v>
      </c>
      <c r="C31" s="11" t="s">
        <v>99</v>
      </c>
      <c r="D31" s="23" t="s">
        <v>63</v>
      </c>
      <c r="E31" s="192">
        <f>'HIE-A'!E31+'BİL-A'!E31+'ERZ-A'!E31+'G.AN-A'!E31+'İST-A'!E31+'İZM-A'!E31+'MERS-A'!E31+'RİZE-A'!E31</f>
        <v>12</v>
      </c>
      <c r="F31" s="192">
        <f>'HIE-A'!F31+'BİL-A'!F31+'ERZ-A'!F31+'G.AN-A'!F31+'İST-A'!F31+'İZM-A'!F31+'MERS-A'!F31+'RİZE-A'!F31</f>
        <v>0</v>
      </c>
      <c r="G31" s="120"/>
      <c r="H31" s="94">
        <f>F31*G31</f>
        <v>0</v>
      </c>
    </row>
    <row r="32" spans="1:8" ht="20.149999999999999" customHeight="1" x14ac:dyDescent="0.35">
      <c r="A32" s="31" t="s">
        <v>100</v>
      </c>
      <c r="B32" s="32" t="s">
        <v>101</v>
      </c>
      <c r="C32" s="11" t="s">
        <v>102</v>
      </c>
      <c r="D32" s="23" t="s">
        <v>41</v>
      </c>
      <c r="E32" s="192">
        <f>'HIE-A'!E32+'BİL-A'!E32+'ERZ-A'!E32+'G.AN-A'!E32+'İST-A'!E32+'İZM-A'!E32+'MERS-A'!E32+'RİZE-A'!E32</f>
        <v>70.100000000000009</v>
      </c>
      <c r="F32" s="192">
        <f>'HIE-A'!F32+'BİL-A'!F32+'ERZ-A'!F32+'G.AN-A'!F32+'İST-A'!F32+'İZM-A'!F32+'MERS-A'!F32+'RİZE-A'!F32</f>
        <v>0</v>
      </c>
      <c r="G32" s="120"/>
      <c r="H32" s="94">
        <f t="shared" ref="H32:H34" si="3">F32*G32</f>
        <v>0</v>
      </c>
    </row>
    <row r="33" spans="1:8" ht="20.149999999999999" customHeight="1" x14ac:dyDescent="0.35">
      <c r="A33" s="31" t="s">
        <v>103</v>
      </c>
      <c r="B33" s="32" t="s">
        <v>104</v>
      </c>
      <c r="C33" s="11" t="s">
        <v>105</v>
      </c>
      <c r="D33" s="23" t="s">
        <v>63</v>
      </c>
      <c r="E33" s="192">
        <f>'HIE-A'!E33+'BİL-A'!E33+'ERZ-A'!E33+'G.AN-A'!E33+'İST-A'!E33+'İZM-A'!E33+'MERS-A'!E33+'RİZE-A'!E33</f>
        <v>68</v>
      </c>
      <c r="F33" s="192">
        <f>'HIE-A'!F33+'BİL-A'!F33+'ERZ-A'!F33+'G.AN-A'!F33+'İST-A'!F33+'İZM-A'!F33+'MERS-A'!F33+'RİZE-A'!F33</f>
        <v>0</v>
      </c>
      <c r="G33" s="120"/>
      <c r="H33" s="94">
        <f t="shared" si="3"/>
        <v>0</v>
      </c>
    </row>
    <row r="34" spans="1:8" ht="20.149999999999999" customHeight="1" x14ac:dyDescent="0.35">
      <c r="A34" s="31" t="s">
        <v>106</v>
      </c>
      <c r="B34" s="32" t="s">
        <v>107</v>
      </c>
      <c r="C34" s="11" t="s">
        <v>108</v>
      </c>
      <c r="D34" s="23" t="s">
        <v>63</v>
      </c>
      <c r="E34" s="192">
        <f>'HIE-A'!E34+'BİL-A'!E34+'ERZ-A'!E34+'G.AN-A'!E34+'İST-A'!E34+'İZM-A'!E34+'MERS-A'!E34+'RİZE-A'!E34</f>
        <v>46</v>
      </c>
      <c r="F34" s="192">
        <f>'HIE-A'!F34+'BİL-A'!F34+'ERZ-A'!F34+'G.AN-A'!F34+'İST-A'!F34+'İZM-A'!F34+'MERS-A'!F34+'RİZE-A'!F34</f>
        <v>0</v>
      </c>
      <c r="G34" s="120"/>
      <c r="H34" s="94">
        <f t="shared" si="3"/>
        <v>0</v>
      </c>
    </row>
    <row r="35" spans="1:8" ht="30" customHeight="1" x14ac:dyDescent="0.35">
      <c r="A35" s="5" t="s">
        <v>95</v>
      </c>
      <c r="B35" s="279" t="s">
        <v>109</v>
      </c>
      <c r="C35" s="279"/>
      <c r="D35" s="279"/>
      <c r="E35" s="193"/>
      <c r="F35" s="193"/>
      <c r="G35" s="61"/>
      <c r="H35" s="89">
        <f>SUM(H31:H34)</f>
        <v>0</v>
      </c>
    </row>
    <row r="36" spans="1:8" ht="30" customHeight="1" x14ac:dyDescent="0.35">
      <c r="A36" s="6" t="s">
        <v>110</v>
      </c>
      <c r="B36" s="157" t="s">
        <v>111</v>
      </c>
      <c r="C36" s="158"/>
      <c r="D36" s="158"/>
      <c r="E36" s="204"/>
      <c r="F36" s="204"/>
      <c r="G36" s="158"/>
      <c r="H36" s="159"/>
    </row>
    <row r="37" spans="1:8" ht="20.149999999999999" customHeight="1" x14ac:dyDescent="0.35">
      <c r="A37" s="19" t="s">
        <v>112</v>
      </c>
      <c r="B37" s="24" t="s">
        <v>113</v>
      </c>
      <c r="C37" s="17" t="s">
        <v>114</v>
      </c>
      <c r="D37" s="20" t="s">
        <v>63</v>
      </c>
      <c r="E37" s="195">
        <f>'HIE-A'!E37+'BİL-A'!E37+'ERZ-A'!E37+'G.AN-A'!E37+'İST-A'!E37+'İZM-A'!E37+'MERS-A'!E37+'RİZE-A'!E37</f>
        <v>11</v>
      </c>
      <c r="F37" s="195">
        <f>'HIE-A'!F37+'BİL-A'!F37+'ERZ-A'!F37+'G.AN-A'!F37+'İST-A'!F37+'İZM-A'!F37+'MERS-A'!F37+'RİZE-A'!F37</f>
        <v>0</v>
      </c>
      <c r="G37" s="119"/>
      <c r="H37" s="95">
        <f>F37*G37</f>
        <v>0</v>
      </c>
    </row>
    <row r="38" spans="1:8" ht="20.149999999999999" customHeight="1" x14ac:dyDescent="0.35">
      <c r="A38" s="19" t="s">
        <v>115</v>
      </c>
      <c r="B38" s="24" t="s">
        <v>116</v>
      </c>
      <c r="C38" s="17" t="s">
        <v>117</v>
      </c>
      <c r="D38" s="20" t="s">
        <v>63</v>
      </c>
      <c r="E38" s="195">
        <f>'HIE-A'!E38+'BİL-A'!E38+'ERZ-A'!E38+'G.AN-A'!E38+'İST-A'!E38+'İZM-A'!E38+'MERS-A'!E38+'RİZE-A'!E38</f>
        <v>8</v>
      </c>
      <c r="F38" s="195">
        <f>'HIE-A'!F38+'BİL-A'!F38+'ERZ-A'!F38+'G.AN-A'!F38+'İST-A'!F38+'İZM-A'!F38+'MERS-A'!F38+'RİZE-A'!F38</f>
        <v>0</v>
      </c>
      <c r="G38" s="119"/>
      <c r="H38" s="95">
        <f>F38*G38</f>
        <v>0</v>
      </c>
    </row>
    <row r="39" spans="1:8" ht="30" customHeight="1" x14ac:dyDescent="0.35">
      <c r="A39" s="6" t="s">
        <v>110</v>
      </c>
      <c r="B39" s="291" t="s">
        <v>118</v>
      </c>
      <c r="C39" s="291"/>
      <c r="D39" s="291"/>
      <c r="E39" s="196"/>
      <c r="F39" s="196"/>
      <c r="G39" s="62"/>
      <c r="H39" s="90">
        <f>SUM(H37:H38)</f>
        <v>0</v>
      </c>
    </row>
    <row r="40" spans="1:8" ht="30" customHeight="1" x14ac:dyDescent="0.35">
      <c r="A40" s="7" t="s">
        <v>119</v>
      </c>
      <c r="B40" s="160" t="s">
        <v>120</v>
      </c>
      <c r="C40" s="161"/>
      <c r="D40" s="161"/>
      <c r="E40" s="205"/>
      <c r="F40" s="205"/>
      <c r="G40" s="161"/>
      <c r="H40" s="162"/>
    </row>
    <row r="41" spans="1:8" ht="20.149999999999999" customHeight="1" x14ac:dyDescent="0.35">
      <c r="A41" s="21" t="s">
        <v>121</v>
      </c>
      <c r="B41" s="25" t="s">
        <v>122</v>
      </c>
      <c r="C41" s="13" t="s">
        <v>123</v>
      </c>
      <c r="D41" s="22" t="s">
        <v>31</v>
      </c>
      <c r="E41" s="198">
        <f>'HIE-A'!E41+'BİL-A'!E41+'ERZ-A'!E41+'G.AN-A'!E41+'İST-A'!E41+'İZM-A'!E41+'MERS-A'!E41+'RİZE-A'!E41</f>
        <v>26.04</v>
      </c>
      <c r="F41" s="198">
        <f>'HIE-A'!F41+'BİL-A'!F41+'ERZ-A'!F41+'G.AN-A'!F41+'İST-A'!F41+'İZM-A'!F41+'MERS-A'!F41+'RİZE-A'!F41</f>
        <v>0</v>
      </c>
      <c r="G41" s="118"/>
      <c r="H41" s="97">
        <f>F41*G41</f>
        <v>0</v>
      </c>
    </row>
    <row r="42" spans="1:8" ht="20.149999999999999" customHeight="1" x14ac:dyDescent="0.35">
      <c r="A42" s="21" t="s">
        <v>124</v>
      </c>
      <c r="B42" s="25" t="s">
        <v>125</v>
      </c>
      <c r="C42" s="13" t="s">
        <v>126</v>
      </c>
      <c r="D42" s="22" t="s">
        <v>127</v>
      </c>
      <c r="E42" s="198">
        <f>'HIE-A'!E42+'BİL-A'!E42+'ERZ-A'!E42+'G.AN-A'!E42+'İST-A'!E42+'İZM-A'!E42+'MERS-A'!E42+'RİZE-A'!E42</f>
        <v>521</v>
      </c>
      <c r="F42" s="198">
        <f>'HIE-A'!F42+'BİL-A'!F42+'ERZ-A'!F42+'G.AN-A'!F42+'İST-A'!F42+'İZM-A'!F42+'MERS-A'!F42+'RİZE-A'!F42</f>
        <v>0</v>
      </c>
      <c r="G42" s="118"/>
      <c r="H42" s="97">
        <f>F42*G42</f>
        <v>0</v>
      </c>
    </row>
    <row r="43" spans="1:8" ht="20.149999999999999" customHeight="1" x14ac:dyDescent="0.35">
      <c r="A43" s="21" t="s">
        <v>128</v>
      </c>
      <c r="B43" s="25" t="s">
        <v>129</v>
      </c>
      <c r="C43" s="13" t="s">
        <v>130</v>
      </c>
      <c r="D43" s="22" t="s">
        <v>31</v>
      </c>
      <c r="E43" s="198">
        <f>'HIE-A'!E43+'BİL-A'!E43+'ERZ-A'!E43+'G.AN-A'!E43+'İST-A'!E43+'İZM-A'!E43+'MERS-A'!E43+'RİZE-A'!E43</f>
        <v>7.1820000000000004</v>
      </c>
      <c r="F43" s="198">
        <f>'HIE-A'!F43+'BİL-A'!F43+'ERZ-A'!F43+'G.AN-A'!F43+'İST-A'!F43+'İZM-A'!F43+'MERS-A'!F43+'RİZE-A'!F43</f>
        <v>0</v>
      </c>
      <c r="G43" s="118"/>
      <c r="H43" s="97">
        <f t="shared" ref="H43:H44" si="4">F43*G43</f>
        <v>0</v>
      </c>
    </row>
    <row r="44" spans="1:8" ht="20.149999999999999" customHeight="1" x14ac:dyDescent="0.35">
      <c r="A44" s="21" t="s">
        <v>131</v>
      </c>
      <c r="B44" s="25" t="s">
        <v>132</v>
      </c>
      <c r="C44" s="13" t="s">
        <v>133</v>
      </c>
      <c r="D44" s="22" t="s">
        <v>127</v>
      </c>
      <c r="E44" s="198">
        <f>'HIE-A'!E44+'BİL-A'!E44+'ERZ-A'!E44+'G.AN-A'!E44+'İST-A'!E44+'İZM-A'!E44+'MERS-A'!E44+'RİZE-A'!E44</f>
        <v>68.218000000000004</v>
      </c>
      <c r="F44" s="198">
        <f>'HIE-A'!F44+'BİL-A'!F44+'ERZ-A'!F44+'G.AN-A'!F44+'İST-A'!F44+'İZM-A'!F44+'MERS-A'!F44+'RİZE-A'!F44</f>
        <v>0</v>
      </c>
      <c r="G44" s="118"/>
      <c r="H44" s="97">
        <f t="shared" si="4"/>
        <v>0</v>
      </c>
    </row>
    <row r="45" spans="1:8" ht="30" customHeight="1" x14ac:dyDescent="0.35">
      <c r="A45" s="7" t="s">
        <v>119</v>
      </c>
      <c r="B45" s="292" t="s">
        <v>134</v>
      </c>
      <c r="C45" s="292"/>
      <c r="D45" s="292"/>
      <c r="E45" s="206"/>
      <c r="F45" s="206"/>
      <c r="G45" s="63"/>
      <c r="H45" s="91">
        <f>SUM(H41:H44)</f>
        <v>0</v>
      </c>
    </row>
    <row r="46" spans="1:8" ht="30" customHeight="1" x14ac:dyDescent="0.35">
      <c r="A46" s="116" t="s">
        <v>135</v>
      </c>
      <c r="B46" s="163" t="s">
        <v>136</v>
      </c>
      <c r="C46" s="164"/>
      <c r="D46" s="164"/>
      <c r="E46" s="207"/>
      <c r="F46" s="207"/>
      <c r="G46" s="164"/>
      <c r="H46" s="165"/>
    </row>
    <row r="47" spans="1:8" ht="30" customHeight="1" x14ac:dyDescent="0.35">
      <c r="A47" s="27" t="s">
        <v>137</v>
      </c>
      <c r="B47" s="86" t="s">
        <v>138</v>
      </c>
      <c r="C47" s="16" t="s">
        <v>139</v>
      </c>
      <c r="D47" s="30" t="s">
        <v>140</v>
      </c>
      <c r="E47" s="201">
        <v>8</v>
      </c>
      <c r="F47" s="201">
        <v>8</v>
      </c>
      <c r="G47" s="256"/>
      <c r="H47" s="257">
        <f>F47*G47</f>
        <v>0</v>
      </c>
    </row>
    <row r="48" spans="1:8" ht="30" customHeight="1" x14ac:dyDescent="0.35">
      <c r="A48" s="116" t="s">
        <v>135</v>
      </c>
      <c r="B48" s="285" t="s">
        <v>141</v>
      </c>
      <c r="C48" s="286"/>
      <c r="D48" s="287"/>
      <c r="E48" s="117"/>
      <c r="F48" s="117"/>
      <c r="G48" s="64"/>
      <c r="H48" s="80">
        <f>H47</f>
        <v>0</v>
      </c>
    </row>
    <row r="49" spans="1:8" s="33" customFormat="1" ht="40" customHeight="1" x14ac:dyDescent="0.35">
      <c r="A49" s="35"/>
      <c r="B49" s="276" t="s">
        <v>142</v>
      </c>
      <c r="C49" s="276"/>
      <c r="D49" s="276"/>
      <c r="E49" s="36"/>
      <c r="F49" s="36"/>
      <c r="G49" s="65"/>
      <c r="H49" s="209">
        <f>SUM(H45,H39,H35,H29,H21,H10,H48,H6)</f>
        <v>0</v>
      </c>
    </row>
    <row r="52" spans="1:8" ht="30" customHeight="1" x14ac:dyDescent="0.35">
      <c r="A52" s="171" t="s">
        <v>143</v>
      </c>
      <c r="B52" s="175" t="s">
        <v>144</v>
      </c>
      <c r="C52" s="172"/>
      <c r="D52" s="173"/>
      <c r="E52" s="128"/>
      <c r="F52" s="128"/>
      <c r="G52" s="61"/>
      <c r="H52" s="174"/>
    </row>
    <row r="53" spans="1:8" ht="30" customHeight="1" x14ac:dyDescent="0.35">
      <c r="A53" s="176"/>
      <c r="B53" s="177"/>
      <c r="C53" s="191" t="s">
        <v>145</v>
      </c>
      <c r="D53" s="177"/>
      <c r="E53" s="127">
        <v>1</v>
      </c>
      <c r="F53" s="192">
        <v>1</v>
      </c>
      <c r="G53" s="258"/>
      <c r="H53" s="259">
        <f>F53*G53</f>
        <v>0</v>
      </c>
    </row>
    <row r="54" spans="1:8" ht="30" customHeight="1" x14ac:dyDescent="0.35">
      <c r="A54" s="171" t="s">
        <v>143</v>
      </c>
      <c r="B54" s="288" t="s">
        <v>146</v>
      </c>
      <c r="C54" s="289"/>
      <c r="D54" s="290"/>
      <c r="E54" s="128"/>
      <c r="F54" s="128"/>
      <c r="G54" s="61"/>
      <c r="H54" s="174">
        <f>SUM(H53:H53)</f>
        <v>0</v>
      </c>
    </row>
    <row r="55" spans="1:8" s="33" customFormat="1" ht="90.65" customHeight="1" x14ac:dyDescent="0.35">
      <c r="A55" s="35"/>
      <c r="B55" s="276" t="s">
        <v>147</v>
      </c>
      <c r="C55" s="276"/>
      <c r="D55" s="276"/>
      <c r="E55" s="36"/>
      <c r="F55" s="36"/>
      <c r="G55" s="65"/>
      <c r="H55" s="209">
        <f>SUM( H49,H54)</f>
        <v>0</v>
      </c>
    </row>
    <row r="57" spans="1:8" x14ac:dyDescent="0.35">
      <c r="C57" s="212"/>
    </row>
  </sheetData>
  <sheetProtection algorithmName="SHA-512" hashValue="KzZAnfQ72gZbK5Po3YIyK0rHvD3IIlJ0S66jxh2wpO/uCn0myV2ketEiSQLytb2txA4phSBgxoZCZXK7cvmyNQ==" saltValue="dcCW9St61mnJZZ+xVCNhQA==" spinCount="100000" sheet="1"/>
  <mergeCells count="12">
    <mergeCell ref="B55:D55"/>
    <mergeCell ref="B49:D49"/>
    <mergeCell ref="A1:H1"/>
    <mergeCell ref="B6:D6"/>
    <mergeCell ref="B10:D10"/>
    <mergeCell ref="B21:D21"/>
    <mergeCell ref="B29:D29"/>
    <mergeCell ref="B35:D35"/>
    <mergeCell ref="B48:D48"/>
    <mergeCell ref="B54:D54"/>
    <mergeCell ref="B39:D39"/>
    <mergeCell ref="B45:D45"/>
  </mergeCells>
  <phoneticPr fontId="12" type="noConversion"/>
  <conditionalFormatting sqref="G2:H2">
    <cfRule type="cellIs" dxfId="26" priority="1" operator="equal">
      <formula>0</formula>
    </cfRule>
  </conditionalFormatting>
  <pageMargins left="0.7" right="0.7" top="0.75" bottom="0.75" header="0.3" footer="0.3"/>
  <pageSetup orientation="portrait" r:id="rId1"/>
  <ignoredErrors>
    <ignoredError sqref="B12:B14 B8 B23:B28 B42:B4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F43"/>
  <sheetViews>
    <sheetView zoomScale="85" zoomScaleNormal="85" workbookViewId="0">
      <selection activeCell="D4" sqref="D4"/>
    </sheetView>
  </sheetViews>
  <sheetFormatPr defaultRowHeight="14.5" x14ac:dyDescent="0.35"/>
  <cols>
    <col min="1" max="1" width="5.54296875" customWidth="1"/>
    <col min="2" max="2" width="20.54296875" customWidth="1"/>
    <col min="3" max="3" width="90.54296875" customWidth="1"/>
    <col min="4" max="4" width="20.54296875" customWidth="1"/>
    <col min="5" max="6" width="20.54296875" style="66" customWidth="1"/>
  </cols>
  <sheetData>
    <row r="1" spans="1:6" ht="88.5" customHeight="1" x14ac:dyDescent="0.35">
      <c r="A1" s="293" t="s">
        <v>148</v>
      </c>
      <c r="B1" s="293"/>
      <c r="C1" s="293"/>
      <c r="D1" s="293"/>
      <c r="E1" s="293"/>
      <c r="F1" s="293"/>
    </row>
    <row r="2" spans="1:6" ht="40" customHeight="1" x14ac:dyDescent="0.35">
      <c r="A2" s="34"/>
      <c r="B2" s="34" t="s">
        <v>19</v>
      </c>
      <c r="C2" s="34" t="s">
        <v>149</v>
      </c>
      <c r="D2" s="34" t="s">
        <v>150</v>
      </c>
      <c r="E2" s="67" t="s">
        <v>24</v>
      </c>
      <c r="F2" s="67" t="s">
        <v>25</v>
      </c>
    </row>
    <row r="3" spans="1:6" ht="30" customHeight="1" x14ac:dyDescent="0.35">
      <c r="A3" s="5" t="s">
        <v>151</v>
      </c>
      <c r="B3" s="215" t="s">
        <v>152</v>
      </c>
      <c r="C3" s="216"/>
      <c r="D3" s="216"/>
      <c r="E3" s="216"/>
      <c r="F3" s="217"/>
    </row>
    <row r="4" spans="1:6" x14ac:dyDescent="0.35">
      <c r="A4" s="31" t="s">
        <v>153</v>
      </c>
      <c r="B4" s="39" t="s">
        <v>154</v>
      </c>
      <c r="C4" s="40" t="s">
        <v>155</v>
      </c>
      <c r="D4" s="41">
        <f>'HIE-B'!D4+'BİL-B'!D4+'ERZ-B'!D4+'G.AN-B'!D4+'İST-B'!D4+'İZM-B'!D4+'MERS-B'!D4+'RİZE-B'!D4</f>
        <v>6</v>
      </c>
      <c r="E4" s="122"/>
      <c r="F4" s="68">
        <f>D4*E4</f>
        <v>0</v>
      </c>
    </row>
    <row r="5" spans="1:6" x14ac:dyDescent="0.35">
      <c r="A5" s="31" t="s">
        <v>156</v>
      </c>
      <c r="B5" s="39" t="s">
        <v>157</v>
      </c>
      <c r="C5" s="40" t="s">
        <v>158</v>
      </c>
      <c r="D5" s="41">
        <f>'HIE-B'!D5+'BİL-B'!D5+'ERZ-B'!D5+'G.AN-B'!D5+'İST-B'!D5+'İZM-B'!D5+'MERS-B'!D5+'RİZE-B'!D5</f>
        <v>13</v>
      </c>
      <c r="E5" s="122"/>
      <c r="F5" s="68">
        <f>D5*E5</f>
        <v>0</v>
      </c>
    </row>
    <row r="6" spans="1:6" ht="30" customHeight="1" x14ac:dyDescent="0.35">
      <c r="A6" s="5" t="s">
        <v>151</v>
      </c>
      <c r="B6" s="294" t="s">
        <v>159</v>
      </c>
      <c r="C6" s="295"/>
      <c r="D6" s="69"/>
      <c r="E6" s="69"/>
      <c r="F6" s="93">
        <f>SUM(F4:F5)</f>
        <v>0</v>
      </c>
    </row>
    <row r="7" spans="1:6" ht="30" customHeight="1" x14ac:dyDescent="0.35">
      <c r="A7" s="51" t="s">
        <v>160</v>
      </c>
      <c r="B7" s="59" t="s">
        <v>161</v>
      </c>
      <c r="C7" s="218"/>
      <c r="D7" s="218"/>
      <c r="E7" s="218"/>
      <c r="F7" s="60"/>
    </row>
    <row r="8" spans="1:6" x14ac:dyDescent="0.35">
      <c r="A8" s="19" t="s">
        <v>162</v>
      </c>
      <c r="B8" s="43" t="s">
        <v>163</v>
      </c>
      <c r="C8" s="44" t="s">
        <v>164</v>
      </c>
      <c r="D8" s="45">
        <f>'HIE-B'!D8+'BİL-B'!D8+'ERZ-B'!D8+'G.AN-B'!D8+'İST-B'!D8+'İZM-B'!D8+'MERS-B'!D8+'RİZE-B'!D8</f>
        <v>62</v>
      </c>
      <c r="E8" s="123"/>
      <c r="F8" s="70">
        <f>D8*E8</f>
        <v>0</v>
      </c>
    </row>
    <row r="9" spans="1:6" x14ac:dyDescent="0.35">
      <c r="A9" s="19" t="s">
        <v>165</v>
      </c>
      <c r="B9" s="43" t="s">
        <v>166</v>
      </c>
      <c r="C9" s="44" t="s">
        <v>167</v>
      </c>
      <c r="D9" s="45">
        <f>'HIE-B'!D9+'BİL-B'!D9+'ERZ-B'!D9+'G.AN-B'!D9+'İST-B'!D9+'İZM-B'!D9+'MERS-B'!D9+'RİZE-B'!D9</f>
        <v>19</v>
      </c>
      <c r="E9" s="123"/>
      <c r="F9" s="70">
        <f>D9*E9</f>
        <v>0</v>
      </c>
    </row>
    <row r="10" spans="1:6" x14ac:dyDescent="0.35">
      <c r="A10" s="19" t="s">
        <v>168</v>
      </c>
      <c r="B10" s="43" t="s">
        <v>169</v>
      </c>
      <c r="C10" s="44" t="s">
        <v>170</v>
      </c>
      <c r="D10" s="45">
        <f>'HIE-B'!D10+'BİL-B'!D10+'ERZ-B'!D10+'G.AN-B'!D10+'İST-B'!D10+'İZM-B'!D10+'MERS-B'!D10+'RİZE-B'!D10</f>
        <v>13</v>
      </c>
      <c r="E10" s="123"/>
      <c r="F10" s="70">
        <f>D10*E10</f>
        <v>0</v>
      </c>
    </row>
    <row r="11" spans="1:6" x14ac:dyDescent="0.35">
      <c r="A11" s="19" t="s">
        <v>171</v>
      </c>
      <c r="B11" s="43" t="s">
        <v>172</v>
      </c>
      <c r="C11" s="44" t="s">
        <v>173</v>
      </c>
      <c r="D11" s="45">
        <f>'HIE-B'!D11+'BİL-B'!D11+'ERZ-B'!D11+'G.AN-B'!D11+'İST-B'!D11+'İZM-B'!D11+'MERS-B'!D11+'RİZE-B'!D11</f>
        <v>7</v>
      </c>
      <c r="E11" s="123"/>
      <c r="F11" s="70">
        <f>D11*E11</f>
        <v>0</v>
      </c>
    </row>
    <row r="12" spans="1:6" x14ac:dyDescent="0.35">
      <c r="A12" s="19" t="s">
        <v>174</v>
      </c>
      <c r="B12" s="43" t="s">
        <v>175</v>
      </c>
      <c r="C12" s="44" t="s">
        <v>176</v>
      </c>
      <c r="D12" s="45">
        <f>'HIE-B'!D12+'BİL-B'!D12+'ERZ-B'!D12+'G.AN-B'!D12+'İST-B'!D12+'İZM-B'!D12+'MERS-B'!D12+'RİZE-B'!D12</f>
        <v>2</v>
      </c>
      <c r="E12" s="123"/>
      <c r="F12" s="70">
        <f>D12*E12</f>
        <v>0</v>
      </c>
    </row>
    <row r="13" spans="1:6" ht="30" customHeight="1" x14ac:dyDescent="0.35">
      <c r="A13" s="51" t="s">
        <v>160</v>
      </c>
      <c r="B13" s="59" t="s">
        <v>177</v>
      </c>
      <c r="C13" s="60"/>
      <c r="D13" s="71"/>
      <c r="E13" s="71"/>
      <c r="F13" s="71">
        <f>SUM(F8:F12)</f>
        <v>0</v>
      </c>
    </row>
    <row r="14" spans="1:6" ht="30" customHeight="1" x14ac:dyDescent="0.35">
      <c r="A14" s="53" t="s">
        <v>178</v>
      </c>
      <c r="B14" s="219" t="s">
        <v>179</v>
      </c>
      <c r="C14" s="220"/>
      <c r="D14" s="220"/>
      <c r="E14" s="220"/>
      <c r="F14" s="221"/>
    </row>
    <row r="15" spans="1:6" x14ac:dyDescent="0.35">
      <c r="A15" s="214" t="s">
        <v>180</v>
      </c>
      <c r="B15" s="46" t="s">
        <v>181</v>
      </c>
      <c r="C15" s="47" t="s">
        <v>158</v>
      </c>
      <c r="D15" s="48">
        <f>'HIE-B'!D15+'BİL-B'!D15+'ERZ-B'!D15+'G.AN-B'!D15+'İST-B'!D15+'İZM-B'!D15+'MERS-B'!D15+'RİZE-B'!D15</f>
        <v>62</v>
      </c>
      <c r="E15" s="124"/>
      <c r="F15" s="72">
        <f>D15*E15</f>
        <v>0</v>
      </c>
    </row>
    <row r="16" spans="1:6" x14ac:dyDescent="0.35">
      <c r="A16" s="21" t="s">
        <v>182</v>
      </c>
      <c r="B16" s="46" t="s">
        <v>183</v>
      </c>
      <c r="C16" s="47" t="s">
        <v>184</v>
      </c>
      <c r="D16" s="48">
        <f>'HIE-B'!D16+'BİL-B'!D16+'ERZ-B'!D16+'G.AN-B'!D16+'İST-B'!D16+'İZM-B'!D16+'MERS-B'!D16+'RİZE-B'!D16</f>
        <v>48</v>
      </c>
      <c r="E16" s="124"/>
      <c r="F16" s="72">
        <f>D16*E16</f>
        <v>0</v>
      </c>
    </row>
    <row r="17" spans="1:6" ht="30" customHeight="1" x14ac:dyDescent="0.35">
      <c r="A17" s="53" t="s">
        <v>178</v>
      </c>
      <c r="B17" s="296" t="s">
        <v>185</v>
      </c>
      <c r="C17" s="297"/>
      <c r="D17" s="73"/>
      <c r="E17" s="73"/>
      <c r="F17" s="73">
        <f>SUM(F15:F16)</f>
        <v>0</v>
      </c>
    </row>
    <row r="18" spans="1:6" ht="30" customHeight="1" x14ac:dyDescent="0.35">
      <c r="A18" s="55" t="s">
        <v>186</v>
      </c>
      <c r="B18" s="222" t="s">
        <v>187</v>
      </c>
      <c r="C18" s="223"/>
      <c r="D18" s="223"/>
      <c r="E18" s="223"/>
      <c r="F18" s="224"/>
    </row>
    <row r="19" spans="1:6" x14ac:dyDescent="0.35">
      <c r="A19" s="27" t="s">
        <v>188</v>
      </c>
      <c r="B19" s="49" t="s">
        <v>189</v>
      </c>
      <c r="C19" s="29" t="s">
        <v>190</v>
      </c>
      <c r="D19" s="50">
        <f>'HIE-B'!D19+'BİL-B'!D19+'ERZ-B'!D19+'G.AN-B'!D19+'İST-B'!D19+'İZM-B'!D19+'MERS-B'!D19+'RİZE-B'!D19</f>
        <v>96</v>
      </c>
      <c r="E19" s="125"/>
      <c r="F19" s="74">
        <f>D19*E19</f>
        <v>0</v>
      </c>
    </row>
    <row r="20" spans="1:6" x14ac:dyDescent="0.35">
      <c r="A20" s="27" t="s">
        <v>191</v>
      </c>
      <c r="B20" s="49" t="s">
        <v>192</v>
      </c>
      <c r="C20" s="29" t="s">
        <v>193</v>
      </c>
      <c r="D20" s="50">
        <f>'HIE-B'!D20+'BİL-B'!D20+'ERZ-B'!D20+'G.AN-B'!D20+'İST-B'!D20+'İZM-B'!D20+'MERS-B'!D20+'RİZE-B'!D20</f>
        <v>9</v>
      </c>
      <c r="E20" s="125"/>
      <c r="F20" s="74">
        <f>D20*E20</f>
        <v>0</v>
      </c>
    </row>
    <row r="21" spans="1:6" x14ac:dyDescent="0.35">
      <c r="A21" s="27" t="s">
        <v>194</v>
      </c>
      <c r="B21" s="49" t="s">
        <v>195</v>
      </c>
      <c r="C21" s="29" t="s">
        <v>196</v>
      </c>
      <c r="D21" s="50">
        <f>'HIE-B'!D21+'BİL-B'!D21+'ERZ-B'!D21+'G.AN-B'!D21+'İST-B'!D21+'İZM-B'!D21+'MERS-B'!D21+'RİZE-B'!D21</f>
        <v>7</v>
      </c>
      <c r="E21" s="125"/>
      <c r="F21" s="74">
        <f>D21*E21</f>
        <v>0</v>
      </c>
    </row>
    <row r="22" spans="1:6" x14ac:dyDescent="0.35">
      <c r="A22" s="27" t="s">
        <v>197</v>
      </c>
      <c r="B22" s="49" t="s">
        <v>198</v>
      </c>
      <c r="C22" s="29" t="s">
        <v>199</v>
      </c>
      <c r="D22" s="50">
        <f>'HIE-B'!D22+'BİL-B'!D22+'ERZ-B'!D22+'G.AN-B'!D22+'İST-B'!D22+'İZM-B'!D22+'MERS-B'!D22+'RİZE-B'!D22</f>
        <v>5</v>
      </c>
      <c r="E22" s="125"/>
      <c r="F22" s="74">
        <f>D22*E22</f>
        <v>0</v>
      </c>
    </row>
    <row r="23" spans="1:6" ht="30" customHeight="1" x14ac:dyDescent="0.35">
      <c r="A23" s="55" t="s">
        <v>186</v>
      </c>
      <c r="B23" s="298" t="s">
        <v>200</v>
      </c>
      <c r="C23" s="299"/>
      <c r="D23" s="75"/>
      <c r="E23" s="75"/>
      <c r="F23" s="75">
        <f>SUM(F19:F22)</f>
        <v>0</v>
      </c>
    </row>
    <row r="24" spans="1:6" ht="30" customHeight="1" x14ac:dyDescent="0.35">
      <c r="A24" s="57" t="s">
        <v>201</v>
      </c>
      <c r="B24" s="225" t="s">
        <v>202</v>
      </c>
      <c r="C24" s="226"/>
      <c r="D24" s="226"/>
      <c r="E24" s="226"/>
      <c r="F24" s="227"/>
    </row>
    <row r="25" spans="1:6" x14ac:dyDescent="0.35">
      <c r="A25" s="31" t="s">
        <v>203</v>
      </c>
      <c r="B25" s="39" t="s">
        <v>204</v>
      </c>
      <c r="C25" s="40" t="s">
        <v>205</v>
      </c>
      <c r="D25" s="41">
        <f>'HIE-B'!D25+'BİL-B'!D25+'ERZ-B'!D25+'G.AN-B'!D25+'İST-B'!D25+'İZM-B'!D25+'MERS-B'!D25+'RİZE-B'!D25</f>
        <v>12</v>
      </c>
      <c r="E25" s="122"/>
      <c r="F25" s="68">
        <f>D25*E25</f>
        <v>0</v>
      </c>
    </row>
    <row r="26" spans="1:6" x14ac:dyDescent="0.35">
      <c r="A26" s="31" t="s">
        <v>206</v>
      </c>
      <c r="B26" s="39" t="s">
        <v>207</v>
      </c>
      <c r="C26" s="40" t="s">
        <v>208</v>
      </c>
      <c r="D26" s="41">
        <f>'HIE-B'!D26+'BİL-B'!D26+'ERZ-B'!D26+'G.AN-B'!D26+'İST-B'!D26+'İZM-B'!D26+'MERS-B'!D26+'RİZE-B'!D26</f>
        <v>5</v>
      </c>
      <c r="E26" s="122"/>
      <c r="F26" s="68">
        <f>D26*E26</f>
        <v>0</v>
      </c>
    </row>
    <row r="27" spans="1:6" ht="30" customHeight="1" x14ac:dyDescent="0.35">
      <c r="A27" s="57" t="s">
        <v>201</v>
      </c>
      <c r="B27" s="300" t="s">
        <v>209</v>
      </c>
      <c r="C27" s="301"/>
      <c r="D27" s="228"/>
      <c r="E27" s="228"/>
      <c r="F27" s="228">
        <f>SUM(F25:F26)</f>
        <v>0</v>
      </c>
    </row>
    <row r="28" spans="1:6" ht="30" customHeight="1" x14ac:dyDescent="0.35">
      <c r="A28" s="87" t="s">
        <v>210</v>
      </c>
      <c r="B28" s="304" t="s">
        <v>211</v>
      </c>
      <c r="C28" s="305"/>
      <c r="D28" s="232"/>
      <c r="E28" s="232"/>
      <c r="F28" s="233"/>
    </row>
    <row r="29" spans="1:6" ht="19.899999999999999" customHeight="1" x14ac:dyDescent="0.35">
      <c r="A29" s="179" t="s">
        <v>212</v>
      </c>
      <c r="B29" s="229" t="s">
        <v>213</v>
      </c>
      <c r="C29" s="230" t="s">
        <v>214</v>
      </c>
      <c r="D29" s="231">
        <f>'HIE-B'!D29+'BİL-B'!D29+'ERZ-B'!D29+'G.AN-B'!D29+'İST-B'!D29+'İZM-B'!D29+'MERS-B'!D29+'RİZE-B'!D29</f>
        <v>8</v>
      </c>
      <c r="E29" s="178"/>
      <c r="F29" s="178">
        <f>D29*E29</f>
        <v>0</v>
      </c>
    </row>
    <row r="30" spans="1:6" ht="30" customHeight="1" x14ac:dyDescent="0.35">
      <c r="A30" s="87" t="s">
        <v>210</v>
      </c>
      <c r="B30" s="302" t="s">
        <v>215</v>
      </c>
      <c r="C30" s="303"/>
      <c r="D30" s="103"/>
      <c r="E30" s="126"/>
      <c r="F30" s="88">
        <f>F29</f>
        <v>0</v>
      </c>
    </row>
    <row r="31" spans="1:6" s="33" customFormat="1" ht="40" customHeight="1" x14ac:dyDescent="0.35">
      <c r="A31" s="37"/>
      <c r="B31" s="38"/>
      <c r="C31" s="276" t="s">
        <v>216</v>
      </c>
      <c r="D31" s="276"/>
      <c r="E31" s="276"/>
      <c r="F31" s="77">
        <f>SUM(F6+F13+F17+F23+F27+F30)</f>
        <v>0</v>
      </c>
    </row>
    <row r="34" spans="2:6" x14ac:dyDescent="0.35">
      <c r="F34" s="114"/>
    </row>
    <row r="35" spans="2:6" hidden="1" x14ac:dyDescent="0.35">
      <c r="C35" s="4" t="s">
        <v>217</v>
      </c>
      <c r="D35" s="1"/>
      <c r="E35" s="78"/>
      <c r="F35" s="78"/>
    </row>
    <row r="36" spans="2:6" hidden="1" x14ac:dyDescent="0.35">
      <c r="C36" s="2" t="s">
        <v>218</v>
      </c>
      <c r="D36" s="1">
        <v>20</v>
      </c>
      <c r="E36" s="78">
        <v>50</v>
      </c>
      <c r="F36" s="78">
        <v>1000</v>
      </c>
    </row>
    <row r="37" spans="2:6" hidden="1" x14ac:dyDescent="0.35">
      <c r="C37" s="2" t="s">
        <v>219</v>
      </c>
      <c r="D37" s="1">
        <v>29</v>
      </c>
      <c r="E37" s="78">
        <v>50</v>
      </c>
      <c r="F37" s="78">
        <v>1450</v>
      </c>
    </row>
    <row r="38" spans="2:6" hidden="1" x14ac:dyDescent="0.35">
      <c r="C38" s="2" t="s">
        <v>220</v>
      </c>
      <c r="D38" s="1">
        <v>4</v>
      </c>
      <c r="E38" s="78">
        <v>50</v>
      </c>
      <c r="F38" s="78">
        <v>200</v>
      </c>
    </row>
    <row r="39" spans="2:6" hidden="1" x14ac:dyDescent="0.35">
      <c r="C39" s="2" t="s">
        <v>221</v>
      </c>
      <c r="D39" s="1">
        <v>1</v>
      </c>
      <c r="E39" s="78"/>
      <c r="F39" s="78"/>
    </row>
    <row r="43" spans="2:6" x14ac:dyDescent="0.35">
      <c r="B43" s="3"/>
    </row>
  </sheetData>
  <sheetProtection algorithmName="SHA-512" hashValue="hId5yeW81LXoPO1BGBeR7NhIL0QOKh0yBNV3J1ErUBfMyUKYXuNcrNx1qNJ5n3o/n8JtMwnAo7vJWCC/Ttv0KA==" saltValue="xfiok6trrKqVQN2Ml5KlJA==" spinCount="100000" sheet="1" objects="1" scenarios="1"/>
  <mergeCells count="8">
    <mergeCell ref="A1:F1"/>
    <mergeCell ref="C31:E31"/>
    <mergeCell ref="B6:C6"/>
    <mergeCell ref="B17:C17"/>
    <mergeCell ref="B23:C23"/>
    <mergeCell ref="B27:C27"/>
    <mergeCell ref="B30:C30"/>
    <mergeCell ref="B28:C28"/>
  </mergeCells>
  <conditionalFormatting sqref="B31">
    <cfRule type="containsText" dxfId="25" priority="3" operator="containsText" text="Y.23.0">
      <formula>NOT(ISERROR(SEARCH("Y.23.0",B31)))</formula>
    </cfRule>
  </conditionalFormatting>
  <conditionalFormatting sqref="E2:F2">
    <cfRule type="cellIs" dxfId="24" priority="1" operator="equal">
      <formula>0</formula>
    </cfRule>
  </conditionalFormatting>
  <pageMargins left="0.7" right="0.7" top="0.75" bottom="0.75" header="0.3" footer="0.3"/>
  <pageSetup orientation="portrait" r:id="rId1"/>
  <ignoredErrors>
    <ignoredError sqref="F6 F13 F17 F23 F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
  <sheetViews>
    <sheetView zoomScaleNormal="100" workbookViewId="0"/>
  </sheetViews>
  <sheetFormatPr defaultRowHeight="15.5" x14ac:dyDescent="0.35"/>
  <cols>
    <col min="1" max="1" width="5.54296875" customWidth="1"/>
    <col min="2" max="2" width="55" style="104" bestFit="1" customWidth="1"/>
    <col min="3" max="10" width="15.54296875" customWidth="1"/>
  </cols>
  <sheetData>
    <row r="1" spans="1:10" ht="59.25" customHeight="1" x14ac:dyDescent="0.35">
      <c r="A1" s="34"/>
      <c r="B1" s="34"/>
      <c r="C1" s="81" t="s">
        <v>222</v>
      </c>
      <c r="D1" s="81" t="s">
        <v>223</v>
      </c>
      <c r="E1" s="81" t="s">
        <v>224</v>
      </c>
      <c r="F1" s="81" t="s">
        <v>225</v>
      </c>
      <c r="G1" s="81" t="s">
        <v>226</v>
      </c>
      <c r="H1" s="81" t="s">
        <v>227</v>
      </c>
      <c r="I1" s="81" t="s">
        <v>228</v>
      </c>
      <c r="J1" s="81" t="s">
        <v>229</v>
      </c>
    </row>
    <row r="2" spans="1:10" s="33" customFormat="1" ht="39" customHeight="1" x14ac:dyDescent="0.35">
      <c r="A2" s="106"/>
      <c r="B2" s="109" t="s">
        <v>230</v>
      </c>
      <c r="C2" s="108">
        <f>'HIE-A'!H49</f>
        <v>0</v>
      </c>
      <c r="D2" s="108">
        <f>'BİL-A'!H49</f>
        <v>0</v>
      </c>
      <c r="E2" s="108">
        <f>'ERZ-A'!H49</f>
        <v>0</v>
      </c>
      <c r="F2" s="108">
        <f>'G.AN-A'!H49</f>
        <v>0</v>
      </c>
      <c r="G2" s="108">
        <f>'İST-A'!H49</f>
        <v>0</v>
      </c>
      <c r="H2" s="108">
        <f>'İZM-A'!H49</f>
        <v>0</v>
      </c>
      <c r="I2" s="108">
        <f>'MERS-A'!H49</f>
        <v>0</v>
      </c>
      <c r="J2" s="108">
        <f>'RİZE-A'!H49</f>
        <v>0</v>
      </c>
    </row>
    <row r="3" spans="1:10" ht="40" customHeight="1" x14ac:dyDescent="0.35">
      <c r="A3" s="107"/>
      <c r="B3" s="110" t="s">
        <v>216</v>
      </c>
      <c r="C3" s="108">
        <f>'HIE-B'!F31</f>
        <v>0</v>
      </c>
      <c r="D3" s="108">
        <f>'BİL-B'!F31</f>
        <v>0</v>
      </c>
      <c r="E3" s="108">
        <f>'ERZ-B'!F31</f>
        <v>0</v>
      </c>
      <c r="F3" s="108">
        <f>'G.AN-B'!F31</f>
        <v>0</v>
      </c>
      <c r="G3" s="108">
        <f>'İST-B'!F31</f>
        <v>0</v>
      </c>
      <c r="H3" s="108">
        <f>'İZM-B'!F31</f>
        <v>0</v>
      </c>
      <c r="I3" s="108">
        <f>'MERS-B'!F31</f>
        <v>0</v>
      </c>
      <c r="J3" s="108">
        <f>'RİZE-B'!F31</f>
        <v>0</v>
      </c>
    </row>
    <row r="4" spans="1:10" s="105" customFormat="1" ht="40" customHeight="1" x14ac:dyDescent="0.35">
      <c r="A4" s="111"/>
      <c r="B4" s="210" t="s">
        <v>231</v>
      </c>
      <c r="C4" s="145">
        <f t="shared" ref="C4:J4" si="0">SUM(C2:C3)</f>
        <v>0</v>
      </c>
      <c r="D4" s="145">
        <f t="shared" si="0"/>
        <v>0</v>
      </c>
      <c r="E4" s="145">
        <f t="shared" si="0"/>
        <v>0</v>
      </c>
      <c r="F4" s="145">
        <f t="shared" si="0"/>
        <v>0</v>
      </c>
      <c r="G4" s="145">
        <f t="shared" si="0"/>
        <v>0</v>
      </c>
      <c r="H4" s="145">
        <f t="shared" si="0"/>
        <v>0</v>
      </c>
      <c r="I4" s="145">
        <f t="shared" si="0"/>
        <v>0</v>
      </c>
      <c r="J4" s="145">
        <f t="shared" si="0"/>
        <v>0</v>
      </c>
    </row>
    <row r="5" spans="1:10" s="105" customFormat="1" ht="40" customHeight="1" x14ac:dyDescent="0.35">
      <c r="A5" s="112"/>
      <c r="B5" s="211" t="s">
        <v>231</v>
      </c>
      <c r="C5" s="306">
        <f>SUM(C4:J4)</f>
        <v>0</v>
      </c>
      <c r="D5" s="307"/>
      <c r="E5" s="307"/>
      <c r="F5" s="307"/>
      <c r="G5" s="307"/>
      <c r="H5" s="307"/>
      <c r="I5" s="307"/>
      <c r="J5" s="308"/>
    </row>
  </sheetData>
  <sheetProtection algorithmName="SHA-512" hashValue="s0rUOat2Hj3aB5XAJvgyq3SEgEdHtknRhGJBxEr4AZ2zcks9fXd2osf4Q1pVEN5YeNCsSp2HiQrzca1Dn7E+YQ==" saltValue="S3rtMVY8hQmzfl5Aqew0WA==" spinCount="100000" sheet="1" objects="1" scenarios="1"/>
  <mergeCells count="1">
    <mergeCell ref="C5: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pageSetUpPr fitToPage="1"/>
  </sheetPr>
  <dimension ref="A1:H49"/>
  <sheetViews>
    <sheetView topLeftCell="C1" zoomScale="85" zoomScaleNormal="85" workbookViewId="0">
      <selection activeCell="F4" sqref="F4"/>
    </sheetView>
  </sheetViews>
  <sheetFormatPr defaultRowHeight="14.5" x14ac:dyDescent="0.35"/>
  <cols>
    <col min="1" max="1" width="5.54296875" customWidth="1"/>
    <col min="2" max="2" width="20.54296875" style="3" customWidth="1"/>
    <col min="3" max="3" width="103.7265625" style="9" customWidth="1"/>
    <col min="4" max="8" width="20.54296875" customWidth="1"/>
    <col min="9" max="9" width="14.453125" customWidth="1"/>
  </cols>
  <sheetData>
    <row r="1" spans="1:8" ht="141" customHeight="1" x14ac:dyDescent="0.35">
      <c r="A1" s="277" t="s">
        <v>232</v>
      </c>
      <c r="B1" s="277"/>
      <c r="C1" s="277"/>
      <c r="D1" s="277"/>
      <c r="E1" s="277"/>
      <c r="F1" s="277"/>
      <c r="G1" s="277"/>
      <c r="H1" s="278"/>
    </row>
    <row r="2" spans="1:8" ht="59.25" customHeight="1" x14ac:dyDescent="0.35">
      <c r="A2" s="34"/>
      <c r="B2" s="34" t="s">
        <v>19</v>
      </c>
      <c r="C2" s="34" t="s">
        <v>20</v>
      </c>
      <c r="D2" s="34" t="s">
        <v>21</v>
      </c>
      <c r="E2" s="34" t="s">
        <v>233</v>
      </c>
      <c r="F2" s="146" t="s">
        <v>234</v>
      </c>
      <c r="G2" s="67" t="s">
        <v>24</v>
      </c>
      <c r="H2" s="67" t="s">
        <v>25</v>
      </c>
    </row>
    <row r="3" spans="1:8" ht="30" customHeight="1" x14ac:dyDescent="0.35">
      <c r="A3" s="5" t="s">
        <v>26</v>
      </c>
      <c r="B3" s="151" t="s">
        <v>27</v>
      </c>
      <c r="C3" s="152"/>
      <c r="D3" s="152"/>
      <c r="E3" s="152"/>
      <c r="F3" s="152"/>
      <c r="G3" s="152"/>
      <c r="H3" s="153"/>
    </row>
    <row r="4" spans="1:8" ht="20.149999999999999" customHeight="1" x14ac:dyDescent="0.35">
      <c r="A4" s="11" t="s">
        <v>28</v>
      </c>
      <c r="B4" s="23" t="s">
        <v>29</v>
      </c>
      <c r="C4" s="11" t="s">
        <v>30</v>
      </c>
      <c r="D4" s="23" t="s">
        <v>31</v>
      </c>
      <c r="E4" s="127">
        <v>61.88</v>
      </c>
      <c r="F4" s="237"/>
      <c r="G4" s="184">
        <f>'A-Price Proposal'!G4</f>
        <v>0</v>
      </c>
      <c r="H4" s="94">
        <f>F4*G4</f>
        <v>0</v>
      </c>
    </row>
    <row r="5" spans="1:8" ht="20.149999999999999" customHeight="1" x14ac:dyDescent="0.35">
      <c r="A5" s="11" t="s">
        <v>32</v>
      </c>
      <c r="B5" s="23" t="s">
        <v>33</v>
      </c>
      <c r="C5" s="10" t="s">
        <v>34</v>
      </c>
      <c r="D5" s="23" t="s">
        <v>31</v>
      </c>
      <c r="E5" s="127">
        <v>0</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29">
        <v>32.42</v>
      </c>
      <c r="F8" s="240"/>
      <c r="G8" s="185">
        <f>'A-Price Proposal'!G8</f>
        <v>0</v>
      </c>
      <c r="H8" s="95">
        <f>F8*G8</f>
        <v>0</v>
      </c>
    </row>
    <row r="9" spans="1:8" ht="20.149999999999999" customHeight="1" x14ac:dyDescent="0.35">
      <c r="A9" s="19" t="s">
        <v>42</v>
      </c>
      <c r="B9" s="24" t="s">
        <v>43</v>
      </c>
      <c r="C9" s="12" t="s">
        <v>44</v>
      </c>
      <c r="D9" s="20" t="s">
        <v>41</v>
      </c>
      <c r="E9" s="129">
        <v>32.42</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47">
        <v>0</v>
      </c>
      <c r="F12" s="243"/>
      <c r="G12" s="186">
        <f>'A-Price Proposal'!G12</f>
        <v>0</v>
      </c>
      <c r="H12" s="96">
        <f t="shared" ref="H12:H17" si="0">F12*G12</f>
        <v>0</v>
      </c>
    </row>
    <row r="13" spans="1:8" ht="20.149999999999999" customHeight="1" x14ac:dyDescent="0.35">
      <c r="A13" s="21" t="s">
        <v>51</v>
      </c>
      <c r="B13" s="26" t="s">
        <v>52</v>
      </c>
      <c r="C13" s="13" t="s">
        <v>53</v>
      </c>
      <c r="D13" s="22" t="s">
        <v>31</v>
      </c>
      <c r="E13" s="131">
        <v>131.34</v>
      </c>
      <c r="F13" s="244"/>
      <c r="G13" s="187">
        <f>'A-Price Proposal'!G13</f>
        <v>0</v>
      </c>
      <c r="H13" s="97">
        <f t="shared" si="0"/>
        <v>0</v>
      </c>
    </row>
    <row r="14" spans="1:8" ht="20.149999999999999" customHeight="1" x14ac:dyDescent="0.35">
      <c r="A14" s="21" t="s">
        <v>54</v>
      </c>
      <c r="B14" s="26" t="s">
        <v>55</v>
      </c>
      <c r="C14" s="13" t="s">
        <v>56</v>
      </c>
      <c r="D14" s="22" t="s">
        <v>31</v>
      </c>
      <c r="E14" s="131">
        <v>131.34</v>
      </c>
      <c r="F14" s="244"/>
      <c r="G14" s="187">
        <f>'A-Price Proposal'!G14</f>
        <v>0</v>
      </c>
      <c r="H14" s="97">
        <f t="shared" si="0"/>
        <v>0</v>
      </c>
    </row>
    <row r="15" spans="1:8" ht="20.149999999999999" customHeight="1" x14ac:dyDescent="0.35">
      <c r="A15" s="21" t="s">
        <v>57</v>
      </c>
      <c r="B15" s="26" t="s">
        <v>58</v>
      </c>
      <c r="C15" s="13" t="s">
        <v>59</v>
      </c>
      <c r="D15" s="22" t="s">
        <v>31</v>
      </c>
      <c r="E15" s="131">
        <v>0</v>
      </c>
      <c r="F15" s="244"/>
      <c r="G15" s="187">
        <f>'A-Price Proposal'!G15</f>
        <v>0</v>
      </c>
      <c r="H15" s="97">
        <f t="shared" si="0"/>
        <v>0</v>
      </c>
    </row>
    <row r="16" spans="1:8" ht="20.149999999999999" customHeight="1" x14ac:dyDescent="0.35">
      <c r="A16" s="21" t="s">
        <v>60</v>
      </c>
      <c r="B16" s="26" t="s">
        <v>61</v>
      </c>
      <c r="C16" s="13" t="s">
        <v>62</v>
      </c>
      <c r="D16" s="22" t="s">
        <v>63</v>
      </c>
      <c r="E16" s="131">
        <v>16</v>
      </c>
      <c r="F16" s="244"/>
      <c r="G16" s="187">
        <f>'A-Price Proposal'!G16</f>
        <v>0</v>
      </c>
      <c r="H16" s="97">
        <f t="shared" si="0"/>
        <v>0</v>
      </c>
    </row>
    <row r="17" spans="1:8" ht="20.149999999999999" customHeight="1" x14ac:dyDescent="0.35">
      <c r="A17" s="21" t="s">
        <v>64</v>
      </c>
      <c r="B17" s="25" t="s">
        <v>65</v>
      </c>
      <c r="C17" s="13" t="s">
        <v>66</v>
      </c>
      <c r="D17" s="22" t="s">
        <v>31</v>
      </c>
      <c r="E17" s="147">
        <v>0</v>
      </c>
      <c r="F17" s="243"/>
      <c r="G17" s="186">
        <f>'A-Price Proposal'!G17</f>
        <v>0</v>
      </c>
      <c r="H17" s="96">
        <f t="shared" si="0"/>
        <v>0</v>
      </c>
    </row>
    <row r="18" spans="1:8" ht="20.149999999999999" customHeight="1" x14ac:dyDescent="0.35">
      <c r="A18" s="21" t="s">
        <v>67</v>
      </c>
      <c r="B18" s="25" t="s">
        <v>68</v>
      </c>
      <c r="C18" s="13" t="s">
        <v>69</v>
      </c>
      <c r="D18" s="22" t="s">
        <v>31</v>
      </c>
      <c r="E18" s="147">
        <v>0</v>
      </c>
      <c r="F18" s="243"/>
      <c r="G18" s="186">
        <f>'A-Price Proposal'!G18</f>
        <v>0</v>
      </c>
      <c r="H18" s="96">
        <f t="shared" ref="H18:H20" si="1">F18*G18</f>
        <v>0</v>
      </c>
    </row>
    <row r="19" spans="1:8" ht="20.149999999999999" customHeight="1" x14ac:dyDescent="0.35">
      <c r="A19" s="21" t="s">
        <v>70</v>
      </c>
      <c r="B19" s="25" t="s">
        <v>71</v>
      </c>
      <c r="C19" s="13" t="s">
        <v>72</v>
      </c>
      <c r="D19" s="22" t="s">
        <v>31</v>
      </c>
      <c r="E19" s="147">
        <v>0</v>
      </c>
      <c r="F19" s="243"/>
      <c r="G19" s="186">
        <f>'A-Price Proposal'!G19</f>
        <v>0</v>
      </c>
      <c r="H19" s="96">
        <f t="shared" si="1"/>
        <v>0</v>
      </c>
    </row>
    <row r="20" spans="1:8" ht="20.149999999999999" customHeight="1" x14ac:dyDescent="0.35">
      <c r="A20" s="21" t="s">
        <v>73</v>
      </c>
      <c r="B20" s="25" t="s">
        <v>74</v>
      </c>
      <c r="C20" s="14" t="s">
        <v>75</v>
      </c>
      <c r="D20" s="22" t="s">
        <v>31</v>
      </c>
      <c r="E20" s="147">
        <v>0</v>
      </c>
      <c r="F20" s="243"/>
      <c r="G20" s="186">
        <f>'A-Price Proposal'!G20</f>
        <v>0</v>
      </c>
      <c r="H20" s="96">
        <f t="shared" si="1"/>
        <v>0</v>
      </c>
    </row>
    <row r="21" spans="1:8" ht="30" customHeight="1" x14ac:dyDescent="0.35">
      <c r="A21" s="7" t="s">
        <v>46</v>
      </c>
      <c r="B21" s="283" t="s">
        <v>76</v>
      </c>
      <c r="C21" s="283"/>
      <c r="D21" s="283"/>
      <c r="E21" s="132"/>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33">
        <v>67.715000000000003</v>
      </c>
      <c r="F23" s="247"/>
      <c r="G23" s="188">
        <f>'A-Price Proposal'!G23</f>
        <v>0</v>
      </c>
      <c r="H23" s="98">
        <f t="shared" ref="H23:H28" si="2">F23*G23</f>
        <v>0</v>
      </c>
    </row>
    <row r="24" spans="1:8" ht="19.899999999999999" customHeight="1" x14ac:dyDescent="0.35">
      <c r="A24" s="27" t="s">
        <v>83</v>
      </c>
      <c r="B24" s="28" t="s">
        <v>84</v>
      </c>
      <c r="C24" s="15" t="s">
        <v>85</v>
      </c>
      <c r="D24" s="30" t="s">
        <v>31</v>
      </c>
      <c r="E24" s="134">
        <v>0</v>
      </c>
      <c r="F24" s="248"/>
      <c r="G24" s="189">
        <f>'A-Price Proposal'!G24</f>
        <v>0</v>
      </c>
      <c r="H24" s="99">
        <f t="shared" si="2"/>
        <v>0</v>
      </c>
    </row>
    <row r="25" spans="1:8" ht="19.899999999999999" customHeight="1" x14ac:dyDescent="0.35">
      <c r="A25" s="27" t="s">
        <v>86</v>
      </c>
      <c r="B25" s="28" t="s">
        <v>87</v>
      </c>
      <c r="C25" s="15" t="s">
        <v>88</v>
      </c>
      <c r="D25" s="30" t="s">
        <v>31</v>
      </c>
      <c r="E25" s="134">
        <v>0</v>
      </c>
      <c r="F25" s="248"/>
      <c r="G25" s="189">
        <f>'A-Price Proposal'!G25</f>
        <v>0</v>
      </c>
      <c r="H25" s="99">
        <f t="shared" si="2"/>
        <v>0</v>
      </c>
    </row>
    <row r="26" spans="1:8" ht="19.899999999999999" customHeight="1" x14ac:dyDescent="0.35">
      <c r="A26" s="27" t="s">
        <v>89</v>
      </c>
      <c r="B26" s="28" t="s">
        <v>90</v>
      </c>
      <c r="C26" s="16" t="s">
        <v>91</v>
      </c>
      <c r="D26" s="30" t="s">
        <v>31</v>
      </c>
      <c r="E26" s="134">
        <v>0</v>
      </c>
      <c r="F26" s="248"/>
      <c r="G26" s="189">
        <f>'A-Price Proposal'!G26</f>
        <v>0</v>
      </c>
      <c r="H26" s="99">
        <f t="shared" si="2"/>
        <v>0</v>
      </c>
    </row>
    <row r="27" spans="1:8" ht="19.899999999999999" customHeight="1" x14ac:dyDescent="0.35">
      <c r="A27" s="27" t="s">
        <v>92</v>
      </c>
      <c r="B27" s="28" t="s">
        <v>49</v>
      </c>
      <c r="C27" s="16" t="s">
        <v>50</v>
      </c>
      <c r="D27" s="30" t="s">
        <v>31</v>
      </c>
      <c r="E27" s="134">
        <v>61.88</v>
      </c>
      <c r="F27" s="248"/>
      <c r="G27" s="189">
        <f>'A-Price Proposal'!G27</f>
        <v>0</v>
      </c>
      <c r="H27" s="99">
        <f t="shared" si="2"/>
        <v>0</v>
      </c>
    </row>
    <row r="28" spans="1:8" ht="19.899999999999999" customHeight="1" x14ac:dyDescent="0.35">
      <c r="A28" s="27" t="s">
        <v>93</v>
      </c>
      <c r="B28" s="86" t="s">
        <v>52</v>
      </c>
      <c r="C28" s="16" t="s">
        <v>53</v>
      </c>
      <c r="D28" s="30" t="s">
        <v>31</v>
      </c>
      <c r="E28" s="134">
        <v>61.88</v>
      </c>
      <c r="F28" s="248"/>
      <c r="G28" s="189">
        <f>'A-Price Proposal'!G28</f>
        <v>0</v>
      </c>
      <c r="H28" s="99">
        <f t="shared" si="2"/>
        <v>0</v>
      </c>
    </row>
    <row r="29" spans="1:8" ht="30" customHeight="1" x14ac:dyDescent="0.35">
      <c r="A29" s="8" t="s">
        <v>77</v>
      </c>
      <c r="B29" s="284" t="s">
        <v>94</v>
      </c>
      <c r="C29" s="284"/>
      <c r="D29" s="284"/>
      <c r="E29" s="135"/>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27">
        <v>0</v>
      </c>
      <c r="F31" s="237"/>
      <c r="G31" s="184">
        <f>'A-Price Proposal'!G31</f>
        <v>0</v>
      </c>
      <c r="H31" s="94">
        <f>F31*G31</f>
        <v>0</v>
      </c>
    </row>
    <row r="32" spans="1:8" ht="20.149999999999999" customHeight="1" x14ac:dyDescent="0.35">
      <c r="A32" s="31" t="s">
        <v>100</v>
      </c>
      <c r="B32" s="32" t="s">
        <v>101</v>
      </c>
      <c r="C32" s="11" t="s">
        <v>102</v>
      </c>
      <c r="D32" s="23" t="s">
        <v>41</v>
      </c>
      <c r="E32" s="127">
        <v>0</v>
      </c>
      <c r="F32" s="237"/>
      <c r="G32" s="184">
        <f>'A-Price Proposal'!G32</f>
        <v>0</v>
      </c>
      <c r="H32" s="94">
        <f t="shared" ref="H32:H34" si="3">F32*G32</f>
        <v>0</v>
      </c>
    </row>
    <row r="33" spans="1:8" ht="20.149999999999999" customHeight="1" x14ac:dyDescent="0.35">
      <c r="A33" s="31" t="s">
        <v>103</v>
      </c>
      <c r="B33" s="32" t="s">
        <v>104</v>
      </c>
      <c r="C33" s="11" t="s">
        <v>105</v>
      </c>
      <c r="D33" s="23" t="s">
        <v>63</v>
      </c>
      <c r="E33" s="127">
        <v>0</v>
      </c>
      <c r="F33" s="237"/>
      <c r="G33" s="184">
        <f>'A-Price Proposal'!G33</f>
        <v>0</v>
      </c>
      <c r="H33" s="94">
        <f t="shared" si="3"/>
        <v>0</v>
      </c>
    </row>
    <row r="34" spans="1:8" ht="20.149999999999999" customHeight="1" x14ac:dyDescent="0.35">
      <c r="A34" s="31" t="s">
        <v>106</v>
      </c>
      <c r="B34" s="32" t="s">
        <v>107</v>
      </c>
      <c r="C34" s="11" t="s">
        <v>108</v>
      </c>
      <c r="D34" s="23" t="s">
        <v>63</v>
      </c>
      <c r="E34" s="127">
        <v>0</v>
      </c>
      <c r="F34" s="237"/>
      <c r="G34" s="184">
        <f>'A-Price Proposal'!G34</f>
        <v>0</v>
      </c>
      <c r="H34" s="94">
        <f t="shared" si="3"/>
        <v>0</v>
      </c>
    </row>
    <row r="35" spans="1:8" ht="30" customHeight="1" x14ac:dyDescent="0.35">
      <c r="A35" s="5" t="s">
        <v>95</v>
      </c>
      <c r="B35" s="279" t="s">
        <v>109</v>
      </c>
      <c r="C35" s="279"/>
      <c r="D35" s="279"/>
      <c r="E35" s="128"/>
      <c r="F35" s="238"/>
      <c r="G35" s="82"/>
      <c r="H35" s="89">
        <f>SUM(H31:H34)</f>
        <v>0</v>
      </c>
    </row>
    <row r="36" spans="1:8" ht="30" customHeight="1" x14ac:dyDescent="0.35">
      <c r="A36" s="6" t="s">
        <v>110</v>
      </c>
      <c r="B36" s="169" t="s">
        <v>111</v>
      </c>
      <c r="C36" s="158"/>
      <c r="D36" s="158"/>
      <c r="E36" s="158"/>
      <c r="F36" s="250"/>
      <c r="G36" s="158"/>
      <c r="H36" s="159"/>
    </row>
    <row r="37" spans="1:8" ht="20.149999999999999" customHeight="1" x14ac:dyDescent="0.35">
      <c r="A37" s="19" t="s">
        <v>112</v>
      </c>
      <c r="B37" s="24" t="s">
        <v>113</v>
      </c>
      <c r="C37" s="17" t="s">
        <v>114</v>
      </c>
      <c r="D37" s="20" t="s">
        <v>63</v>
      </c>
      <c r="E37" s="129">
        <v>0</v>
      </c>
      <c r="F37" s="240"/>
      <c r="G37" s="185">
        <f>'A-Price Proposal'!G37</f>
        <v>0</v>
      </c>
      <c r="H37" s="95">
        <f>F37*G37</f>
        <v>0</v>
      </c>
    </row>
    <row r="38" spans="1:8" ht="20.149999999999999" customHeight="1" x14ac:dyDescent="0.35">
      <c r="A38" s="19" t="s">
        <v>115</v>
      </c>
      <c r="B38" s="24" t="s">
        <v>116</v>
      </c>
      <c r="C38" s="17" t="s">
        <v>117</v>
      </c>
      <c r="D38" s="20" t="s">
        <v>63</v>
      </c>
      <c r="E38" s="129">
        <v>0</v>
      </c>
      <c r="F38" s="240"/>
      <c r="G38" s="185">
        <f>'A-Price Proposal'!G38</f>
        <v>0</v>
      </c>
      <c r="H38" s="95">
        <f>F38*G38</f>
        <v>0</v>
      </c>
    </row>
    <row r="39" spans="1:8" ht="30" customHeight="1" x14ac:dyDescent="0.35">
      <c r="A39" s="6" t="s">
        <v>110</v>
      </c>
      <c r="B39" s="291" t="s">
        <v>118</v>
      </c>
      <c r="C39" s="291"/>
      <c r="D39" s="291"/>
      <c r="E39" s="13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31">
        <v>0</v>
      </c>
      <c r="F41" s="244"/>
      <c r="G41" s="187">
        <f>'A-Price Proposal'!G41</f>
        <v>0</v>
      </c>
      <c r="H41" s="97">
        <f>F41*G41</f>
        <v>0</v>
      </c>
    </row>
    <row r="42" spans="1:8" ht="20.149999999999999" customHeight="1" x14ac:dyDescent="0.35">
      <c r="A42" s="21" t="s">
        <v>124</v>
      </c>
      <c r="B42" s="25" t="s">
        <v>125</v>
      </c>
      <c r="C42" s="13" t="s">
        <v>126</v>
      </c>
      <c r="D42" s="22" t="s">
        <v>127</v>
      </c>
      <c r="E42" s="131">
        <v>0</v>
      </c>
      <c r="F42" s="244"/>
      <c r="G42" s="187">
        <f>'A-Price Proposal'!G42</f>
        <v>0</v>
      </c>
      <c r="H42" s="97">
        <f>F42*G42</f>
        <v>0</v>
      </c>
    </row>
    <row r="43" spans="1:8" ht="20.149999999999999" customHeight="1" x14ac:dyDescent="0.35">
      <c r="A43" s="21" t="s">
        <v>128</v>
      </c>
      <c r="B43" s="25" t="s">
        <v>129</v>
      </c>
      <c r="C43" s="13" t="s">
        <v>130</v>
      </c>
      <c r="D43" s="22" t="s">
        <v>31</v>
      </c>
      <c r="E43" s="131">
        <v>0</v>
      </c>
      <c r="F43" s="244"/>
      <c r="G43" s="187">
        <f>'A-Price Proposal'!G43</f>
        <v>0</v>
      </c>
      <c r="H43" s="97">
        <f t="shared" ref="H43:H44" si="4">F43*G43</f>
        <v>0</v>
      </c>
    </row>
    <row r="44" spans="1:8" ht="20.149999999999999" customHeight="1" x14ac:dyDescent="0.35">
      <c r="A44" s="21" t="s">
        <v>131</v>
      </c>
      <c r="B44" s="25" t="s">
        <v>132</v>
      </c>
      <c r="C44" s="13" t="s">
        <v>133</v>
      </c>
      <c r="D44" s="22" t="s">
        <v>127</v>
      </c>
      <c r="E44" s="131">
        <v>0</v>
      </c>
      <c r="F44" s="244"/>
      <c r="G44" s="187">
        <f>'A-Price Proposal'!G44</f>
        <v>0</v>
      </c>
      <c r="H44" s="97">
        <f t="shared" si="4"/>
        <v>0</v>
      </c>
    </row>
    <row r="45" spans="1:8" ht="30" customHeight="1" x14ac:dyDescent="0.35">
      <c r="A45" s="7" t="s">
        <v>119</v>
      </c>
      <c r="B45" s="309" t="s">
        <v>134</v>
      </c>
      <c r="C45" s="309"/>
      <c r="D45" s="309"/>
      <c r="E45" s="132"/>
      <c r="F45" s="245"/>
      <c r="G45" s="84"/>
      <c r="H45" s="91">
        <f>SUM(H41:H44)</f>
        <v>0</v>
      </c>
    </row>
    <row r="46" spans="1:8" ht="30" customHeight="1" x14ac:dyDescent="0.35">
      <c r="A46" s="116" t="s">
        <v>135</v>
      </c>
      <c r="B46" s="163" t="s">
        <v>136</v>
      </c>
      <c r="C46" s="164"/>
      <c r="D46" s="164"/>
      <c r="E46" s="164"/>
      <c r="F46" s="252"/>
      <c r="G46" s="164"/>
      <c r="H46" s="165"/>
    </row>
    <row r="47" spans="1:8" ht="19.899999999999999" customHeight="1" x14ac:dyDescent="0.35">
      <c r="A47" s="27" t="s">
        <v>137</v>
      </c>
      <c r="B47" s="86" t="s">
        <v>138</v>
      </c>
      <c r="C47" s="16" t="s">
        <v>139</v>
      </c>
      <c r="D47" s="30" t="s">
        <v>140</v>
      </c>
      <c r="E47" s="134">
        <v>1</v>
      </c>
      <c r="F47" s="253"/>
      <c r="G47" s="189">
        <f>'A-Price Proposal'!G47</f>
        <v>0</v>
      </c>
      <c r="H47" s="115">
        <f>F47*G47</f>
        <v>0</v>
      </c>
    </row>
    <row r="48" spans="1:8" ht="30" customHeight="1" x14ac:dyDescent="0.35">
      <c r="A48" s="116" t="s">
        <v>135</v>
      </c>
      <c r="B48" s="310" t="s">
        <v>141</v>
      </c>
      <c r="C48" s="311"/>
      <c r="D48" s="312"/>
      <c r="E48" s="181"/>
      <c r="F48" s="255"/>
      <c r="G48" s="182"/>
      <c r="H48" s="183">
        <f>H47</f>
        <v>0</v>
      </c>
    </row>
    <row r="49" spans="1:8" s="33" customFormat="1" ht="40" customHeight="1" x14ac:dyDescent="0.35">
      <c r="A49" s="35"/>
      <c r="B49" s="276" t="s">
        <v>236</v>
      </c>
      <c r="C49" s="276"/>
      <c r="D49" s="276"/>
      <c r="E49" s="36"/>
      <c r="F49" s="254"/>
      <c r="G49" s="36"/>
      <c r="H49" s="209">
        <f>SUM(H45,H39,H35,H29,H21,H10,H48,H6)</f>
        <v>0</v>
      </c>
    </row>
  </sheetData>
  <sheetProtection algorithmName="SHA-512" hashValue="90Wix8OW+Ut+N5MrY6LUl6Z/dRHpxAfRpfxGExf2QQFuPXw4QbdNAISiEcctGaY1vsT5k8BKBFA7VpA/U4cfpg==" saltValue="8Vqjq683ir9cfsiRNs/GKg==" spinCount="100000" sheet="1" objects="1" scenarios="1"/>
  <mergeCells count="10">
    <mergeCell ref="A1:H1"/>
    <mergeCell ref="B39:D39"/>
    <mergeCell ref="B45:D45"/>
    <mergeCell ref="B49:D49"/>
    <mergeCell ref="B6:D6"/>
    <mergeCell ref="B10:D10"/>
    <mergeCell ref="B21:D21"/>
    <mergeCell ref="B29:D29"/>
    <mergeCell ref="B35:D35"/>
    <mergeCell ref="B48:D48"/>
  </mergeCells>
  <phoneticPr fontId="12" type="noConversion"/>
  <conditionalFormatting sqref="G2:H2">
    <cfRule type="cellIs" dxfId="23" priority="1" operator="equal">
      <formula>0</formula>
    </cfRule>
  </conditionalFormatting>
  <pageMargins left="0.7" right="0.7" top="0.75" bottom="0.75" header="0.3" footer="0.3"/>
  <pageSetup paperSize="8" scale="74" fitToWidth="0" orientation="landscape" r:id="rId1"/>
  <ignoredErrors>
    <ignoredError sqref="H39 H35 H29 H21 H10 H6 H4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31"/>
  <sheetViews>
    <sheetView zoomScale="65" zoomScaleNormal="100" workbookViewId="0">
      <selection activeCell="D4" sqref="D4"/>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15" customHeight="1" x14ac:dyDescent="0.35">
      <c r="A1" s="293" t="s">
        <v>237</v>
      </c>
      <c r="B1" s="293"/>
      <c r="C1" s="293"/>
      <c r="D1" s="293"/>
      <c r="E1" s="293"/>
      <c r="F1" s="293"/>
    </row>
    <row r="2" spans="1:6" ht="40" customHeight="1" x14ac:dyDescent="0.35">
      <c r="A2" s="34"/>
      <c r="B2" s="34" t="s">
        <v>19</v>
      </c>
      <c r="C2" s="34" t="s">
        <v>149</v>
      </c>
      <c r="D2" s="34" t="s">
        <v>150</v>
      </c>
      <c r="E2" s="67" t="s">
        <v>24</v>
      </c>
      <c r="F2" s="67" t="s">
        <v>25</v>
      </c>
    </row>
    <row r="3" spans="1:6" ht="30" customHeight="1" x14ac:dyDescent="0.35">
      <c r="A3" s="5" t="s">
        <v>151</v>
      </c>
      <c r="B3" s="215" t="s">
        <v>152</v>
      </c>
      <c r="C3" s="216"/>
      <c r="D3" s="216"/>
      <c r="E3" s="216"/>
      <c r="F3" s="217"/>
    </row>
    <row r="4" spans="1:6" x14ac:dyDescent="0.35">
      <c r="A4" s="31" t="s">
        <v>153</v>
      </c>
      <c r="B4" s="39" t="s">
        <v>154</v>
      </c>
      <c r="C4" s="40" t="s">
        <v>155</v>
      </c>
      <c r="D4" s="41">
        <v>2</v>
      </c>
      <c r="E4" s="68">
        <f>'B-Price Proposal'!E4</f>
        <v>0</v>
      </c>
      <c r="F4" s="68">
        <f>D4*E4</f>
        <v>0</v>
      </c>
    </row>
    <row r="5" spans="1:6" x14ac:dyDescent="0.35">
      <c r="A5" s="31" t="s">
        <v>156</v>
      </c>
      <c r="B5" s="39" t="s">
        <v>157</v>
      </c>
      <c r="C5" s="40" t="s">
        <v>158</v>
      </c>
      <c r="D5" s="41">
        <v>0</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59" t="s">
        <v>161</v>
      </c>
      <c r="C7" s="218"/>
      <c r="D7" s="218"/>
      <c r="E7" s="218"/>
      <c r="F7" s="60"/>
    </row>
    <row r="8" spans="1:6" x14ac:dyDescent="0.35">
      <c r="A8" s="19" t="s">
        <v>162</v>
      </c>
      <c r="B8" s="43" t="s">
        <v>163</v>
      </c>
      <c r="C8" s="44" t="s">
        <v>164</v>
      </c>
      <c r="D8" s="45">
        <v>8</v>
      </c>
      <c r="E8" s="70">
        <f>'B-Price Proposal'!E8</f>
        <v>0</v>
      </c>
      <c r="F8" s="70">
        <f>D8*E8</f>
        <v>0</v>
      </c>
    </row>
    <row r="9" spans="1:6" x14ac:dyDescent="0.35">
      <c r="A9" s="19" t="s">
        <v>165</v>
      </c>
      <c r="B9" s="43" t="s">
        <v>166</v>
      </c>
      <c r="C9" s="44" t="s">
        <v>167</v>
      </c>
      <c r="D9" s="45">
        <v>4</v>
      </c>
      <c r="E9" s="70">
        <f>'B-Price Proposal'!E9</f>
        <v>0</v>
      </c>
      <c r="F9" s="70">
        <f t="shared" ref="F9:F12" si="0">D9*E9</f>
        <v>0</v>
      </c>
    </row>
    <row r="10" spans="1:6" x14ac:dyDescent="0.35">
      <c r="A10" s="19" t="s">
        <v>168</v>
      </c>
      <c r="B10" s="43" t="s">
        <v>169</v>
      </c>
      <c r="C10" s="44" t="s">
        <v>170</v>
      </c>
      <c r="D10" s="45">
        <v>0</v>
      </c>
      <c r="E10" s="70">
        <f>'B-Price Proposal'!E10</f>
        <v>0</v>
      </c>
      <c r="F10" s="70">
        <f t="shared" si="0"/>
        <v>0</v>
      </c>
    </row>
    <row r="11" spans="1:6" x14ac:dyDescent="0.35">
      <c r="A11" s="19" t="s">
        <v>171</v>
      </c>
      <c r="B11" s="43" t="s">
        <v>172</v>
      </c>
      <c r="C11" s="44" t="s">
        <v>173</v>
      </c>
      <c r="D11" s="45">
        <v>0</v>
      </c>
      <c r="E11" s="70">
        <f>'B-Price Proposal'!E11</f>
        <v>0</v>
      </c>
      <c r="F11" s="70">
        <f t="shared" si="0"/>
        <v>0</v>
      </c>
    </row>
    <row r="12" spans="1:6" x14ac:dyDescent="0.35">
      <c r="A12" s="19" t="s">
        <v>174</v>
      </c>
      <c r="B12" s="43" t="s">
        <v>175</v>
      </c>
      <c r="C12" s="44" t="s">
        <v>176</v>
      </c>
      <c r="D12" s="45">
        <v>2</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219" t="s">
        <v>179</v>
      </c>
      <c r="C14" s="220"/>
      <c r="D14" s="220"/>
      <c r="E14" s="220"/>
      <c r="F14" s="221"/>
    </row>
    <row r="15" spans="1:6" x14ac:dyDescent="0.35">
      <c r="A15" s="214" t="s">
        <v>180</v>
      </c>
      <c r="B15" s="46" t="s">
        <v>181</v>
      </c>
      <c r="C15" s="47" t="s">
        <v>158</v>
      </c>
      <c r="D15" s="48">
        <v>8</v>
      </c>
      <c r="E15" s="72">
        <f>'B-Price Proposal'!E15</f>
        <v>0</v>
      </c>
      <c r="F15" s="72">
        <f>D15*E15</f>
        <v>0</v>
      </c>
    </row>
    <row r="16" spans="1:6" x14ac:dyDescent="0.35">
      <c r="A16" s="21" t="s">
        <v>182</v>
      </c>
      <c r="B16" s="46" t="s">
        <v>183</v>
      </c>
      <c r="C16" s="47" t="s">
        <v>184</v>
      </c>
      <c r="D16" s="48">
        <v>13</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222" t="s">
        <v>187</v>
      </c>
      <c r="C18" s="223"/>
      <c r="D18" s="223"/>
      <c r="E18" s="223"/>
      <c r="F18" s="224"/>
    </row>
    <row r="19" spans="1:6" x14ac:dyDescent="0.35">
      <c r="A19" s="27" t="s">
        <v>188</v>
      </c>
      <c r="B19" s="49" t="s">
        <v>189</v>
      </c>
      <c r="C19" s="29" t="s">
        <v>190</v>
      </c>
      <c r="D19" s="50">
        <v>12</v>
      </c>
      <c r="E19" s="74">
        <f>'B-Price Proposal'!E19</f>
        <v>0</v>
      </c>
      <c r="F19" s="74">
        <f>D19*E19</f>
        <v>0</v>
      </c>
    </row>
    <row r="20" spans="1:6" x14ac:dyDescent="0.35">
      <c r="A20" s="27" t="s">
        <v>191</v>
      </c>
      <c r="B20" s="49" t="s">
        <v>192</v>
      </c>
      <c r="C20" s="29" t="s">
        <v>193</v>
      </c>
      <c r="D20" s="50">
        <v>2</v>
      </c>
      <c r="E20" s="74">
        <f>'B-Price Proposal'!E20</f>
        <v>0</v>
      </c>
      <c r="F20" s="74">
        <f t="shared" ref="F20:F22" si="1">D20*E20</f>
        <v>0</v>
      </c>
    </row>
    <row r="21" spans="1:6" x14ac:dyDescent="0.35">
      <c r="A21" s="27" t="s">
        <v>194</v>
      </c>
      <c r="B21" s="49" t="s">
        <v>195</v>
      </c>
      <c r="C21" s="29" t="s">
        <v>196</v>
      </c>
      <c r="D21" s="50">
        <v>0</v>
      </c>
      <c r="E21" s="74">
        <f>'B-Price Proposal'!E21</f>
        <v>0</v>
      </c>
      <c r="F21" s="74">
        <f t="shared" si="1"/>
        <v>0</v>
      </c>
    </row>
    <row r="22" spans="1:6" x14ac:dyDescent="0.35">
      <c r="A22" s="27" t="s">
        <v>197</v>
      </c>
      <c r="B22" s="49" t="s">
        <v>198</v>
      </c>
      <c r="C22" s="29" t="s">
        <v>199</v>
      </c>
      <c r="D22" s="50">
        <v>0</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225" t="s">
        <v>202</v>
      </c>
      <c r="C24" s="226"/>
      <c r="D24" s="226"/>
      <c r="E24" s="226"/>
      <c r="F24" s="227"/>
    </row>
    <row r="25" spans="1:6" x14ac:dyDescent="0.35">
      <c r="A25" s="31" t="s">
        <v>203</v>
      </c>
      <c r="B25" s="39" t="s">
        <v>204</v>
      </c>
      <c r="C25" s="40" t="s">
        <v>205</v>
      </c>
      <c r="D25" s="41">
        <v>1</v>
      </c>
      <c r="E25" s="68">
        <f>'B-Price Proposal'!E25</f>
        <v>0</v>
      </c>
      <c r="F25" s="68">
        <f>D25*E25</f>
        <v>0</v>
      </c>
    </row>
    <row r="26" spans="1:6" x14ac:dyDescent="0.35">
      <c r="A26" s="31" t="s">
        <v>206</v>
      </c>
      <c r="B26" s="39" t="s">
        <v>207</v>
      </c>
      <c r="C26" s="40" t="s">
        <v>208</v>
      </c>
      <c r="D26" s="41">
        <v>5</v>
      </c>
      <c r="E26" s="68">
        <f>'B-Price Proposal'!E26</f>
        <v>0</v>
      </c>
      <c r="F26" s="68">
        <f>D26*E26</f>
        <v>0</v>
      </c>
    </row>
    <row r="27" spans="1:6" ht="30" customHeight="1" x14ac:dyDescent="0.35">
      <c r="A27" s="57" t="s">
        <v>201</v>
      </c>
      <c r="B27" s="300" t="s">
        <v>209</v>
      </c>
      <c r="C27" s="301"/>
      <c r="D27" s="234"/>
      <c r="E27" s="234"/>
      <c r="F27" s="228">
        <f>SUM(F25:F26)</f>
        <v>0</v>
      </c>
    </row>
    <row r="28" spans="1:6" ht="30" customHeight="1" x14ac:dyDescent="0.35">
      <c r="A28" s="87" t="s">
        <v>210</v>
      </c>
      <c r="B28" s="304" t="s">
        <v>211</v>
      </c>
      <c r="C28" s="305"/>
      <c r="D28" s="232"/>
      <c r="E28" s="232"/>
      <c r="F28" s="233"/>
    </row>
    <row r="29" spans="1:6" x14ac:dyDescent="0.35">
      <c r="A29" s="179" t="s">
        <v>212</v>
      </c>
      <c r="B29" s="229" t="s">
        <v>213</v>
      </c>
      <c r="C29" s="230" t="s">
        <v>238</v>
      </c>
      <c r="D29" s="231">
        <v>1</v>
      </c>
      <c r="E29" s="190">
        <f>'B-Price Proposal'!E29</f>
        <v>0</v>
      </c>
      <c r="F29" s="190">
        <f>D29*E29</f>
        <v>0</v>
      </c>
    </row>
    <row r="30" spans="1:6" ht="30" customHeight="1" x14ac:dyDescent="0.35">
      <c r="A30" s="87" t="s">
        <v>210</v>
      </c>
      <c r="B30" s="302" t="s">
        <v>239</v>
      </c>
      <c r="C30" s="303"/>
      <c r="D30" s="103"/>
      <c r="E30" s="102"/>
      <c r="F30" s="88">
        <f>F29</f>
        <v>0</v>
      </c>
    </row>
    <row r="31" spans="1:6" s="33" customFormat="1" ht="40" customHeight="1" x14ac:dyDescent="0.35">
      <c r="A31" s="37"/>
      <c r="B31" s="38"/>
      <c r="C31" s="276" t="s">
        <v>216</v>
      </c>
      <c r="D31" s="276"/>
      <c r="E31" s="100"/>
      <c r="F31" s="101">
        <f>SUM(F6,F13,F17,F23,F27, F30)</f>
        <v>0</v>
      </c>
    </row>
  </sheetData>
  <sheetProtection algorithmName="SHA-512" hashValue="e75VqIfXLn+ao0RmX3Kpfa5XfgS7xkjP0mp6Gdeu4bPMwwN6D57eGGRFCbkFZm3m4NSj6qRIYVt8TTj0QCP08g==" saltValue="xsVZcmvB9Ah2CSSv0+UCBA==" spinCount="100000" sheet="1" objects="1" scenarios="1"/>
  <sortState xmlns:xlrd2="http://schemas.microsoft.com/office/spreadsheetml/2017/richdata2" ref="A4:D26">
    <sortCondition ref="A4:A26"/>
  </sortState>
  <mergeCells count="9">
    <mergeCell ref="C31:D31"/>
    <mergeCell ref="A1:F1"/>
    <mergeCell ref="B6:C6"/>
    <mergeCell ref="B13:C13"/>
    <mergeCell ref="B17:C17"/>
    <mergeCell ref="B23:C23"/>
    <mergeCell ref="B27:C27"/>
    <mergeCell ref="B30:C30"/>
    <mergeCell ref="B28:C28"/>
  </mergeCells>
  <conditionalFormatting sqref="B31">
    <cfRule type="containsText" dxfId="22" priority="14" operator="containsText" text="Y.23.0">
      <formula>NOT(ISERROR(SEARCH("Y.23.0",B31)))</formula>
    </cfRule>
  </conditionalFormatting>
  <conditionalFormatting sqref="E2:F2">
    <cfRule type="cellIs" dxfId="21" priority="1" operator="equal">
      <formula>0</formula>
    </cfRule>
  </conditionalFormatting>
  <pageMargins left="0.7" right="0.7" top="0.75" bottom="0.75" header="0.3" footer="0.3"/>
  <pageSetup paperSize="8" fitToHeight="0" orientation="landscape" r:id="rId1"/>
  <ignoredErrors>
    <ignoredError sqref="F6 F13 F17 F23 F2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H49"/>
  <sheetViews>
    <sheetView topLeftCell="C1" zoomScale="75" zoomScaleNormal="100" workbookViewId="0">
      <selection activeCell="F5" sqref="F5"/>
    </sheetView>
  </sheetViews>
  <sheetFormatPr defaultRowHeight="14.5" x14ac:dyDescent="0.35"/>
  <cols>
    <col min="1" max="1" width="5.54296875" customWidth="1"/>
    <col min="2" max="2" width="20.54296875" style="3" customWidth="1"/>
    <col min="3" max="3" width="103.7265625" style="9" customWidth="1"/>
    <col min="4" max="8" width="20.54296875" customWidth="1"/>
  </cols>
  <sheetData>
    <row r="1" spans="1:8" ht="136.5" customHeight="1" x14ac:dyDescent="0.35">
      <c r="A1" s="277" t="s">
        <v>240</v>
      </c>
      <c r="B1" s="277"/>
      <c r="C1" s="277"/>
      <c r="D1" s="277"/>
      <c r="E1" s="277"/>
      <c r="F1" s="277"/>
      <c r="G1" s="277"/>
      <c r="H1" s="278"/>
    </row>
    <row r="2" spans="1:8" ht="59.25" customHeight="1" x14ac:dyDescent="0.35">
      <c r="A2" s="34"/>
      <c r="B2" s="34" t="s">
        <v>19</v>
      </c>
      <c r="C2" s="34" t="s">
        <v>20</v>
      </c>
      <c r="D2" s="34" t="s">
        <v>21</v>
      </c>
      <c r="E2" s="34" t="s">
        <v>233</v>
      </c>
      <c r="F2" s="146" t="s">
        <v>234</v>
      </c>
      <c r="G2" s="67" t="s">
        <v>24</v>
      </c>
      <c r="H2" s="67" t="s">
        <v>25</v>
      </c>
    </row>
    <row r="3" spans="1:8" ht="30" customHeight="1" x14ac:dyDescent="0.35">
      <c r="A3" s="5" t="s">
        <v>26</v>
      </c>
      <c r="B3" s="151" t="s">
        <v>27</v>
      </c>
      <c r="C3" s="152"/>
      <c r="D3" s="152"/>
      <c r="E3" s="152"/>
      <c r="F3" s="236"/>
      <c r="G3" s="152"/>
      <c r="H3" s="153"/>
    </row>
    <row r="4" spans="1:8" ht="20.149999999999999" customHeight="1" x14ac:dyDescent="0.35">
      <c r="A4" s="11" t="s">
        <v>28</v>
      </c>
      <c r="B4" s="23" t="s">
        <v>29</v>
      </c>
      <c r="C4" s="11" t="s">
        <v>30</v>
      </c>
      <c r="D4" s="23" t="s">
        <v>31</v>
      </c>
      <c r="E4" s="127">
        <v>65</v>
      </c>
      <c r="F4" s="237"/>
      <c r="G4" s="184">
        <f>'A-Price Proposal'!G4</f>
        <v>0</v>
      </c>
      <c r="H4" s="94">
        <f>F4*G4</f>
        <v>0</v>
      </c>
    </row>
    <row r="5" spans="1:8" ht="20.149999999999999" customHeight="1" x14ac:dyDescent="0.35">
      <c r="A5" s="11" t="s">
        <v>32</v>
      </c>
      <c r="B5" s="23" t="s">
        <v>33</v>
      </c>
      <c r="C5" s="10" t="s">
        <v>34</v>
      </c>
      <c r="D5" s="23" t="s">
        <v>31</v>
      </c>
      <c r="E5" s="127">
        <v>0</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29">
        <v>73</v>
      </c>
      <c r="F8" s="240"/>
      <c r="G8" s="185">
        <f>'A-Price Proposal'!G8</f>
        <v>0</v>
      </c>
      <c r="H8" s="95">
        <f>F8*G8</f>
        <v>0</v>
      </c>
    </row>
    <row r="9" spans="1:8" ht="20.149999999999999" customHeight="1" x14ac:dyDescent="0.35">
      <c r="A9" s="19" t="s">
        <v>42</v>
      </c>
      <c r="B9" s="24" t="s">
        <v>43</v>
      </c>
      <c r="C9" s="12" t="s">
        <v>44</v>
      </c>
      <c r="D9" s="20" t="s">
        <v>41</v>
      </c>
      <c r="E9" s="129">
        <v>73</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31">
        <v>5.5</v>
      </c>
      <c r="F12" s="243"/>
      <c r="G12" s="186">
        <f>'A-Price Proposal'!G12</f>
        <v>0</v>
      </c>
      <c r="H12" s="96">
        <f t="shared" ref="H12:H17" si="0">F12*G12</f>
        <v>0</v>
      </c>
    </row>
    <row r="13" spans="1:8" ht="20.149999999999999" customHeight="1" x14ac:dyDescent="0.35">
      <c r="A13" s="21" t="s">
        <v>51</v>
      </c>
      <c r="B13" s="26" t="s">
        <v>52</v>
      </c>
      <c r="C13" s="13" t="s">
        <v>53</v>
      </c>
      <c r="D13" s="22" t="s">
        <v>31</v>
      </c>
      <c r="E13" s="131">
        <v>85</v>
      </c>
      <c r="F13" s="244"/>
      <c r="G13" s="187">
        <f>'A-Price Proposal'!G13</f>
        <v>0</v>
      </c>
      <c r="H13" s="97">
        <f t="shared" si="0"/>
        <v>0</v>
      </c>
    </row>
    <row r="14" spans="1:8" ht="20.149999999999999" customHeight="1" x14ac:dyDescent="0.35">
      <c r="A14" s="21" t="s">
        <v>54</v>
      </c>
      <c r="B14" s="26" t="s">
        <v>55</v>
      </c>
      <c r="C14" s="13" t="s">
        <v>56</v>
      </c>
      <c r="D14" s="22" t="s">
        <v>31</v>
      </c>
      <c r="E14" s="131">
        <v>0</v>
      </c>
      <c r="F14" s="244"/>
      <c r="G14" s="187">
        <f>'A-Price Proposal'!G14</f>
        <v>0</v>
      </c>
      <c r="H14" s="97">
        <f t="shared" si="0"/>
        <v>0</v>
      </c>
    </row>
    <row r="15" spans="1:8" ht="20.149999999999999" customHeight="1" x14ac:dyDescent="0.35">
      <c r="A15" s="21" t="s">
        <v>57</v>
      </c>
      <c r="B15" s="26" t="s">
        <v>58</v>
      </c>
      <c r="C15" s="13" t="s">
        <v>59</v>
      </c>
      <c r="D15" s="22" t="s">
        <v>31</v>
      </c>
      <c r="E15" s="131">
        <v>0</v>
      </c>
      <c r="F15" s="244"/>
      <c r="G15" s="187">
        <f>'A-Price Proposal'!G15</f>
        <v>0</v>
      </c>
      <c r="H15" s="97">
        <f t="shared" si="0"/>
        <v>0</v>
      </c>
    </row>
    <row r="16" spans="1:8" ht="20.149999999999999" customHeight="1" x14ac:dyDescent="0.35">
      <c r="A16" s="21" t="s">
        <v>60</v>
      </c>
      <c r="B16" s="26" t="s">
        <v>61</v>
      </c>
      <c r="C16" s="13" t="s">
        <v>62</v>
      </c>
      <c r="D16" s="22" t="s">
        <v>63</v>
      </c>
      <c r="E16" s="213">
        <v>105</v>
      </c>
      <c r="F16" s="244"/>
      <c r="G16" s="187">
        <f>'A-Price Proposal'!G16</f>
        <v>0</v>
      </c>
      <c r="H16" s="97">
        <f t="shared" si="0"/>
        <v>0</v>
      </c>
    </row>
    <row r="17" spans="1:8" ht="20.149999999999999" customHeight="1" x14ac:dyDescent="0.35">
      <c r="A17" s="21" t="s">
        <v>64</v>
      </c>
      <c r="B17" s="25" t="s">
        <v>65</v>
      </c>
      <c r="C17" s="13" t="s">
        <v>66</v>
      </c>
      <c r="D17" s="22" t="s">
        <v>31</v>
      </c>
      <c r="E17" s="131">
        <v>190</v>
      </c>
      <c r="F17" s="243"/>
      <c r="G17" s="186">
        <f>'A-Price Proposal'!G17</f>
        <v>0</v>
      </c>
      <c r="H17" s="96">
        <f t="shared" si="0"/>
        <v>0</v>
      </c>
    </row>
    <row r="18" spans="1:8" ht="20.149999999999999" customHeight="1" x14ac:dyDescent="0.35">
      <c r="A18" s="21" t="s">
        <v>67</v>
      </c>
      <c r="B18" s="25" t="s">
        <v>68</v>
      </c>
      <c r="C18" s="13" t="s">
        <v>69</v>
      </c>
      <c r="D18" s="22" t="s">
        <v>31</v>
      </c>
      <c r="E18" s="131">
        <v>0</v>
      </c>
      <c r="F18" s="243"/>
      <c r="G18" s="186">
        <f>'A-Price Proposal'!G18</f>
        <v>0</v>
      </c>
      <c r="H18" s="96">
        <f t="shared" ref="H18:H20" si="1">F18*G18</f>
        <v>0</v>
      </c>
    </row>
    <row r="19" spans="1:8" ht="20.149999999999999" customHeight="1" x14ac:dyDescent="0.35">
      <c r="A19" s="21" t="s">
        <v>70</v>
      </c>
      <c r="B19" s="25" t="s">
        <v>71</v>
      </c>
      <c r="C19" s="13" t="s">
        <v>72</v>
      </c>
      <c r="D19" s="22" t="s">
        <v>31</v>
      </c>
      <c r="E19" s="131">
        <v>130</v>
      </c>
      <c r="F19" s="243"/>
      <c r="G19" s="186">
        <f>'A-Price Proposal'!G19</f>
        <v>0</v>
      </c>
      <c r="H19" s="96">
        <f t="shared" si="1"/>
        <v>0</v>
      </c>
    </row>
    <row r="20" spans="1:8" ht="20.149999999999999" customHeight="1" x14ac:dyDescent="0.35">
      <c r="A20" s="21" t="s">
        <v>73</v>
      </c>
      <c r="B20" s="25" t="s">
        <v>74</v>
      </c>
      <c r="C20" s="14" t="s">
        <v>75</v>
      </c>
      <c r="D20" s="22" t="s">
        <v>31</v>
      </c>
      <c r="E20" s="131">
        <v>130</v>
      </c>
      <c r="F20" s="243"/>
      <c r="G20" s="186">
        <f>'A-Price Proposal'!G20</f>
        <v>0</v>
      </c>
      <c r="H20" s="96">
        <f t="shared" si="1"/>
        <v>0</v>
      </c>
    </row>
    <row r="21" spans="1:8" ht="30" customHeight="1" x14ac:dyDescent="0.35">
      <c r="A21" s="7" t="s">
        <v>46</v>
      </c>
      <c r="B21" s="283" t="s">
        <v>76</v>
      </c>
      <c r="C21" s="283"/>
      <c r="D21" s="283"/>
      <c r="E21" s="132"/>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33">
        <v>0</v>
      </c>
      <c r="F23" s="247"/>
      <c r="G23" s="188">
        <f>'A-Price Proposal'!G23</f>
        <v>0</v>
      </c>
      <c r="H23" s="98">
        <f t="shared" ref="H23:H28" si="2">F23*G23</f>
        <v>0</v>
      </c>
    </row>
    <row r="24" spans="1:8" ht="20.149999999999999" customHeight="1" x14ac:dyDescent="0.35">
      <c r="A24" s="27" t="s">
        <v>83</v>
      </c>
      <c r="B24" s="28" t="s">
        <v>84</v>
      </c>
      <c r="C24" s="15" t="s">
        <v>85</v>
      </c>
      <c r="D24" s="30" t="s">
        <v>31</v>
      </c>
      <c r="E24" s="134">
        <v>0</v>
      </c>
      <c r="F24" s="248"/>
      <c r="G24" s="189">
        <f>'A-Price Proposal'!G24</f>
        <v>0</v>
      </c>
      <c r="H24" s="99">
        <f t="shared" si="2"/>
        <v>0</v>
      </c>
    </row>
    <row r="25" spans="1:8" ht="20.149999999999999" customHeight="1" x14ac:dyDescent="0.35">
      <c r="A25" s="27" t="s">
        <v>86</v>
      </c>
      <c r="B25" s="28" t="s">
        <v>87</v>
      </c>
      <c r="C25" s="15" t="s">
        <v>88</v>
      </c>
      <c r="D25" s="30" t="s">
        <v>31</v>
      </c>
      <c r="E25" s="134">
        <v>0</v>
      </c>
      <c r="F25" s="248"/>
      <c r="G25" s="189">
        <f>'A-Price Proposal'!G25</f>
        <v>0</v>
      </c>
      <c r="H25" s="99">
        <f t="shared" si="2"/>
        <v>0</v>
      </c>
    </row>
    <row r="26" spans="1:8" ht="20.149999999999999" customHeight="1" x14ac:dyDescent="0.35">
      <c r="A26" s="27" t="s">
        <v>89</v>
      </c>
      <c r="B26" s="28" t="s">
        <v>90</v>
      </c>
      <c r="C26" s="16" t="s">
        <v>91</v>
      </c>
      <c r="D26" s="30" t="s">
        <v>31</v>
      </c>
      <c r="E26" s="134">
        <v>79</v>
      </c>
      <c r="F26" s="248"/>
      <c r="G26" s="189">
        <f>'A-Price Proposal'!G26</f>
        <v>0</v>
      </c>
      <c r="H26" s="99">
        <f t="shared" si="2"/>
        <v>0</v>
      </c>
    </row>
    <row r="27" spans="1:8" ht="20.149999999999999" customHeight="1" x14ac:dyDescent="0.35">
      <c r="A27" s="27" t="s">
        <v>92</v>
      </c>
      <c r="B27" s="28" t="s">
        <v>49</v>
      </c>
      <c r="C27" s="16" t="s">
        <v>50</v>
      </c>
      <c r="D27" s="30" t="s">
        <v>31</v>
      </c>
      <c r="E27" s="134">
        <v>0</v>
      </c>
      <c r="F27" s="248"/>
      <c r="G27" s="189">
        <f>'A-Price Proposal'!G27</f>
        <v>0</v>
      </c>
      <c r="H27" s="99">
        <f t="shared" si="2"/>
        <v>0</v>
      </c>
    </row>
    <row r="28" spans="1:8" ht="20.149999999999999" customHeight="1" x14ac:dyDescent="0.35">
      <c r="A28" s="27" t="s">
        <v>93</v>
      </c>
      <c r="B28" s="86" t="s">
        <v>52</v>
      </c>
      <c r="C28" s="16" t="s">
        <v>53</v>
      </c>
      <c r="D28" s="30" t="s">
        <v>31</v>
      </c>
      <c r="E28" s="134">
        <v>0</v>
      </c>
      <c r="F28" s="248"/>
      <c r="G28" s="189">
        <f>'A-Price Proposal'!G28</f>
        <v>0</v>
      </c>
      <c r="H28" s="99">
        <f t="shared" si="2"/>
        <v>0</v>
      </c>
    </row>
    <row r="29" spans="1:8" ht="30" customHeight="1" x14ac:dyDescent="0.35">
      <c r="A29" s="8" t="s">
        <v>77</v>
      </c>
      <c r="B29" s="284" t="s">
        <v>94</v>
      </c>
      <c r="C29" s="284"/>
      <c r="D29" s="284"/>
      <c r="E29" s="135"/>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27">
        <v>3</v>
      </c>
      <c r="F31" s="237"/>
      <c r="G31" s="184">
        <f>'A-Price Proposal'!G31</f>
        <v>0</v>
      </c>
      <c r="H31" s="94">
        <f>F31*G31</f>
        <v>0</v>
      </c>
    </row>
    <row r="32" spans="1:8" ht="20.149999999999999" customHeight="1" x14ac:dyDescent="0.35">
      <c r="A32" s="31" t="s">
        <v>100</v>
      </c>
      <c r="B32" s="32" t="s">
        <v>101</v>
      </c>
      <c r="C32" s="11" t="s">
        <v>102</v>
      </c>
      <c r="D32" s="23" t="s">
        <v>41</v>
      </c>
      <c r="E32" s="127">
        <v>0</v>
      </c>
      <c r="F32" s="237"/>
      <c r="G32" s="184">
        <f>'A-Price Proposal'!G32</f>
        <v>0</v>
      </c>
      <c r="H32" s="94">
        <f t="shared" ref="H32:H34" si="3">F32*G32</f>
        <v>0</v>
      </c>
    </row>
    <row r="33" spans="1:8" ht="20.149999999999999" customHeight="1" x14ac:dyDescent="0.35">
      <c r="A33" s="31" t="s">
        <v>103</v>
      </c>
      <c r="B33" s="32" t="s">
        <v>104</v>
      </c>
      <c r="C33" s="11" t="s">
        <v>105</v>
      </c>
      <c r="D33" s="23" t="s">
        <v>63</v>
      </c>
      <c r="E33" s="127">
        <v>8</v>
      </c>
      <c r="F33" s="237"/>
      <c r="G33" s="184">
        <f>'A-Price Proposal'!G33</f>
        <v>0</v>
      </c>
      <c r="H33" s="94">
        <f t="shared" si="3"/>
        <v>0</v>
      </c>
    </row>
    <row r="34" spans="1:8" ht="20.149999999999999" customHeight="1" x14ac:dyDescent="0.35">
      <c r="A34" s="31" t="s">
        <v>106</v>
      </c>
      <c r="B34" s="32" t="s">
        <v>107</v>
      </c>
      <c r="C34" s="11" t="s">
        <v>108</v>
      </c>
      <c r="D34" s="23" t="s">
        <v>63</v>
      </c>
      <c r="E34" s="127">
        <v>0</v>
      </c>
      <c r="F34" s="237"/>
      <c r="G34" s="184">
        <f>'A-Price Proposal'!G34</f>
        <v>0</v>
      </c>
      <c r="H34" s="94">
        <f t="shared" si="3"/>
        <v>0</v>
      </c>
    </row>
    <row r="35" spans="1:8" ht="30" customHeight="1" x14ac:dyDescent="0.35">
      <c r="A35" s="5" t="s">
        <v>95</v>
      </c>
      <c r="B35" s="279" t="s">
        <v>109</v>
      </c>
      <c r="C35" s="279"/>
      <c r="D35" s="279"/>
      <c r="E35" s="128"/>
      <c r="F35" s="238"/>
      <c r="G35" s="82"/>
      <c r="H35" s="89">
        <f>SUM(H31:H34)</f>
        <v>0</v>
      </c>
    </row>
    <row r="36" spans="1:8" ht="30" customHeight="1" x14ac:dyDescent="0.35">
      <c r="A36" s="6" t="s">
        <v>110</v>
      </c>
      <c r="B36" s="169" t="s">
        <v>111</v>
      </c>
      <c r="C36" s="158"/>
      <c r="D36" s="158"/>
      <c r="E36" s="158"/>
      <c r="F36" s="250"/>
      <c r="G36" s="158"/>
      <c r="H36" s="159"/>
    </row>
    <row r="37" spans="1:8" ht="20.149999999999999" customHeight="1" x14ac:dyDescent="0.35">
      <c r="A37" s="19" t="s">
        <v>112</v>
      </c>
      <c r="B37" s="24" t="s">
        <v>113</v>
      </c>
      <c r="C37" s="17" t="s">
        <v>114</v>
      </c>
      <c r="D37" s="20" t="s">
        <v>63</v>
      </c>
      <c r="E37" s="129">
        <v>2</v>
      </c>
      <c r="F37" s="240"/>
      <c r="G37" s="185">
        <f>'A-Price Proposal'!G37</f>
        <v>0</v>
      </c>
      <c r="H37" s="95">
        <f>F37*G37</f>
        <v>0</v>
      </c>
    </row>
    <row r="38" spans="1:8" ht="20.149999999999999" customHeight="1" x14ac:dyDescent="0.35">
      <c r="A38" s="19" t="s">
        <v>115</v>
      </c>
      <c r="B38" s="24" t="s">
        <v>116</v>
      </c>
      <c r="C38" s="17" t="s">
        <v>117</v>
      </c>
      <c r="D38" s="20" t="s">
        <v>63</v>
      </c>
      <c r="E38" s="129">
        <v>1</v>
      </c>
      <c r="F38" s="240"/>
      <c r="G38" s="185">
        <f>'A-Price Proposal'!G38</f>
        <v>0</v>
      </c>
      <c r="H38" s="95">
        <f>F38*G38</f>
        <v>0</v>
      </c>
    </row>
    <row r="39" spans="1:8" ht="30" customHeight="1" x14ac:dyDescent="0.35">
      <c r="A39" s="6" t="s">
        <v>110</v>
      </c>
      <c r="B39" s="291" t="s">
        <v>118</v>
      </c>
      <c r="C39" s="291"/>
      <c r="D39" s="291"/>
      <c r="E39" s="13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31">
        <v>0</v>
      </c>
      <c r="F41" s="244"/>
      <c r="G41" s="187">
        <f>'A-Price Proposal'!G41</f>
        <v>0</v>
      </c>
      <c r="H41" s="97">
        <f>F41*G41</f>
        <v>0</v>
      </c>
    </row>
    <row r="42" spans="1:8" ht="20.149999999999999" customHeight="1" x14ac:dyDescent="0.35">
      <c r="A42" s="21" t="s">
        <v>124</v>
      </c>
      <c r="B42" s="25" t="s">
        <v>125</v>
      </c>
      <c r="C42" s="13" t="s">
        <v>126</v>
      </c>
      <c r="D42" s="22" t="s">
        <v>127</v>
      </c>
      <c r="E42" s="131">
        <v>0</v>
      </c>
      <c r="F42" s="244"/>
      <c r="G42" s="187">
        <f>'A-Price Proposal'!G42</f>
        <v>0</v>
      </c>
      <c r="H42" s="97">
        <f>F42*G42</f>
        <v>0</v>
      </c>
    </row>
    <row r="43" spans="1:8" ht="20.149999999999999" customHeight="1" x14ac:dyDescent="0.35">
      <c r="A43" s="21" t="s">
        <v>128</v>
      </c>
      <c r="B43" s="25" t="s">
        <v>129</v>
      </c>
      <c r="C43" s="13" t="s">
        <v>130</v>
      </c>
      <c r="D43" s="22" t="s">
        <v>31</v>
      </c>
      <c r="E43" s="131">
        <v>0</v>
      </c>
      <c r="F43" s="244"/>
      <c r="G43" s="187">
        <f>'A-Price Proposal'!G43</f>
        <v>0</v>
      </c>
      <c r="H43" s="97">
        <f t="shared" ref="H43:H44" si="4">F43*G43</f>
        <v>0</v>
      </c>
    </row>
    <row r="44" spans="1:8" ht="20.149999999999999" customHeight="1" x14ac:dyDescent="0.35">
      <c r="A44" s="21" t="s">
        <v>131</v>
      </c>
      <c r="B44" s="25" t="s">
        <v>132</v>
      </c>
      <c r="C44" s="13" t="s">
        <v>133</v>
      </c>
      <c r="D44" s="22" t="s">
        <v>127</v>
      </c>
      <c r="E44" s="131">
        <v>0</v>
      </c>
      <c r="F44" s="244"/>
      <c r="G44" s="187">
        <f>'A-Price Proposal'!G44</f>
        <v>0</v>
      </c>
      <c r="H44" s="97">
        <f t="shared" si="4"/>
        <v>0</v>
      </c>
    </row>
    <row r="45" spans="1:8" ht="30" customHeight="1" x14ac:dyDescent="0.35">
      <c r="A45" s="7" t="s">
        <v>119</v>
      </c>
      <c r="B45" s="309" t="s">
        <v>134</v>
      </c>
      <c r="C45" s="309"/>
      <c r="D45" s="309"/>
      <c r="E45" s="132"/>
      <c r="F45" s="245"/>
      <c r="G45" s="84"/>
      <c r="H45" s="91">
        <f>SUM(H41:H44)</f>
        <v>0</v>
      </c>
    </row>
    <row r="46" spans="1:8" ht="30" customHeight="1" x14ac:dyDescent="0.35">
      <c r="A46" s="116" t="s">
        <v>135</v>
      </c>
      <c r="B46" s="163" t="s">
        <v>136</v>
      </c>
      <c r="C46" s="164"/>
      <c r="D46" s="164"/>
      <c r="E46" s="164"/>
      <c r="F46" s="252"/>
      <c r="G46" s="164"/>
      <c r="H46" s="165"/>
    </row>
    <row r="47" spans="1:8" s="33" customFormat="1" ht="19.899999999999999" customHeight="1" x14ac:dyDescent="0.35">
      <c r="A47" s="27" t="s">
        <v>137</v>
      </c>
      <c r="B47" s="86" t="s">
        <v>138</v>
      </c>
      <c r="C47" s="16" t="s">
        <v>139</v>
      </c>
      <c r="D47" s="30" t="s">
        <v>140</v>
      </c>
      <c r="E47" s="134">
        <v>1</v>
      </c>
      <c r="F47" s="253"/>
      <c r="G47" s="189">
        <f>'A-Price Proposal'!G47</f>
        <v>0</v>
      </c>
      <c r="H47" s="115">
        <f>F47*G47</f>
        <v>0</v>
      </c>
    </row>
    <row r="48" spans="1:8" ht="30" customHeight="1" x14ac:dyDescent="0.35">
      <c r="A48" s="116" t="s">
        <v>135</v>
      </c>
      <c r="B48" s="285" t="s">
        <v>141</v>
      </c>
      <c r="C48" s="286"/>
      <c r="D48" s="287"/>
      <c r="E48" s="135"/>
      <c r="F48" s="249"/>
      <c r="G48" s="182"/>
      <c r="H48" s="80">
        <f>H47</f>
        <v>0</v>
      </c>
    </row>
    <row r="49" spans="1:8" ht="34.9" customHeight="1" x14ac:dyDescent="0.35">
      <c r="A49" s="35"/>
      <c r="B49" s="276" t="s">
        <v>236</v>
      </c>
      <c r="C49" s="276"/>
      <c r="D49" s="276"/>
      <c r="E49" s="36"/>
      <c r="F49" s="254"/>
      <c r="G49" s="36"/>
      <c r="H49" s="209">
        <f>SUM(H45,H39,H35,H29,H21,H10,H48,H6)</f>
        <v>0</v>
      </c>
    </row>
  </sheetData>
  <sheetProtection algorithmName="SHA-512" hashValue="VRLdiulIhxMu8p5GcYwf+xvIOeSskojmEaLSZU8DZO91QtGMDuAwjMjpNtAzh/oliE/rWfh0V44o49z6Iiqw/A==" saltValue="nyPtoKBYhORoH8zzJQVisQ==" spinCount="100000" sheet="1" objects="1" scenarios="1"/>
  <mergeCells count="10">
    <mergeCell ref="B49:D49"/>
    <mergeCell ref="A1:H1"/>
    <mergeCell ref="B39:D39"/>
    <mergeCell ref="B45:D45"/>
    <mergeCell ref="B6:D6"/>
    <mergeCell ref="B10:D10"/>
    <mergeCell ref="B21:D21"/>
    <mergeCell ref="B29:D29"/>
    <mergeCell ref="B35:D35"/>
    <mergeCell ref="B48:D48"/>
  </mergeCells>
  <conditionalFormatting sqref="G2:H2">
    <cfRule type="cellIs" dxfId="20" priority="1" operator="equal">
      <formula>0</formula>
    </cfRule>
  </conditionalFormatting>
  <pageMargins left="0.7" right="0.7" top="0.75" bottom="0.75" header="0.3" footer="0.3"/>
  <ignoredErrors>
    <ignoredError sqref="B12 B8 B13:B14 B23:B24 B27:B28 B42:B4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34"/>
  <sheetViews>
    <sheetView zoomScale="67" zoomScaleNormal="100" workbookViewId="0">
      <selection sqref="A1:F1"/>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5" customHeight="1" x14ac:dyDescent="0.35">
      <c r="A1" s="293" t="s">
        <v>241</v>
      </c>
      <c r="B1" s="293"/>
      <c r="C1" s="293"/>
      <c r="D1" s="293"/>
      <c r="E1" s="293"/>
      <c r="F1" s="293"/>
    </row>
    <row r="2" spans="1:6" ht="40" customHeight="1" x14ac:dyDescent="0.35">
      <c r="A2" s="34"/>
      <c r="B2" s="34" t="s">
        <v>19</v>
      </c>
      <c r="C2" s="34" t="s">
        <v>149</v>
      </c>
      <c r="D2" s="34" t="s">
        <v>150</v>
      </c>
      <c r="E2" s="34" t="s">
        <v>24</v>
      </c>
      <c r="F2" s="67" t="s">
        <v>25</v>
      </c>
    </row>
    <row r="3" spans="1:6" ht="30" customHeight="1" x14ac:dyDescent="0.35">
      <c r="A3" s="5" t="s">
        <v>151</v>
      </c>
      <c r="B3" s="313" t="s">
        <v>152</v>
      </c>
      <c r="C3" s="314"/>
      <c r="D3" s="314"/>
      <c r="E3" s="314"/>
      <c r="F3" s="315"/>
    </row>
    <row r="4" spans="1:6" ht="15" customHeight="1" x14ac:dyDescent="0.35">
      <c r="A4" s="31" t="s">
        <v>153</v>
      </c>
      <c r="B4" s="39" t="s">
        <v>154</v>
      </c>
      <c r="C4" s="40" t="s">
        <v>155</v>
      </c>
      <c r="D4" s="41">
        <v>0</v>
      </c>
      <c r="E4" s="68">
        <f>'B-Price Proposal'!E4</f>
        <v>0</v>
      </c>
      <c r="F4" s="68">
        <f>D4*E4</f>
        <v>0</v>
      </c>
    </row>
    <row r="5" spans="1:6" ht="15" customHeight="1" x14ac:dyDescent="0.35">
      <c r="A5" s="31" t="s">
        <v>156</v>
      </c>
      <c r="B5" s="39" t="s">
        <v>157</v>
      </c>
      <c r="C5" s="40" t="s">
        <v>158</v>
      </c>
      <c r="D5" s="41">
        <v>2</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304" t="s">
        <v>161</v>
      </c>
      <c r="C7" s="305"/>
      <c r="D7" s="305"/>
      <c r="E7" s="305"/>
      <c r="F7" s="316"/>
    </row>
    <row r="8" spans="1:6" x14ac:dyDescent="0.35">
      <c r="A8" s="19" t="s">
        <v>162</v>
      </c>
      <c r="B8" s="43" t="s">
        <v>163</v>
      </c>
      <c r="C8" s="44" t="s">
        <v>164</v>
      </c>
      <c r="D8" s="45">
        <v>8</v>
      </c>
      <c r="E8" s="70">
        <f>'B-Price Proposal'!E8</f>
        <v>0</v>
      </c>
      <c r="F8" s="70">
        <f>D8*E8</f>
        <v>0</v>
      </c>
    </row>
    <row r="9" spans="1:6" x14ac:dyDescent="0.35">
      <c r="A9" s="19" t="s">
        <v>165</v>
      </c>
      <c r="B9" s="43" t="s">
        <v>166</v>
      </c>
      <c r="C9" s="44" t="s">
        <v>167</v>
      </c>
      <c r="D9" s="45">
        <v>2</v>
      </c>
      <c r="E9" s="70">
        <f>'B-Price Proposal'!E9</f>
        <v>0</v>
      </c>
      <c r="F9" s="70">
        <f t="shared" ref="F9:F12" si="0">D9*E9</f>
        <v>0</v>
      </c>
    </row>
    <row r="10" spans="1:6" x14ac:dyDescent="0.35">
      <c r="A10" s="19" t="s">
        <v>168</v>
      </c>
      <c r="B10" s="43" t="s">
        <v>169</v>
      </c>
      <c r="C10" s="44" t="s">
        <v>170</v>
      </c>
      <c r="D10" s="45">
        <v>2</v>
      </c>
      <c r="E10" s="70">
        <f>'B-Price Proposal'!E10</f>
        <v>0</v>
      </c>
      <c r="F10" s="70">
        <f t="shared" si="0"/>
        <v>0</v>
      </c>
    </row>
    <row r="11" spans="1:6" x14ac:dyDescent="0.35">
      <c r="A11" s="19" t="s">
        <v>171</v>
      </c>
      <c r="B11" s="43" t="s">
        <v>172</v>
      </c>
      <c r="C11" s="44" t="s">
        <v>173</v>
      </c>
      <c r="D11" s="45">
        <v>1</v>
      </c>
      <c r="E11" s="70">
        <f>'B-Price Proposal'!E11</f>
        <v>0</v>
      </c>
      <c r="F11" s="70">
        <f t="shared" si="0"/>
        <v>0</v>
      </c>
    </row>
    <row r="12" spans="1:6" x14ac:dyDescent="0.35">
      <c r="A12" s="19" t="s">
        <v>174</v>
      </c>
      <c r="B12" s="43" t="s">
        <v>175</v>
      </c>
      <c r="C12" s="44" t="s">
        <v>176</v>
      </c>
      <c r="D12" s="45">
        <v>0</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317" t="s">
        <v>179</v>
      </c>
      <c r="C14" s="318"/>
      <c r="D14" s="318"/>
      <c r="E14" s="318"/>
      <c r="F14" s="319"/>
    </row>
    <row r="15" spans="1:6" x14ac:dyDescent="0.35">
      <c r="A15" s="214" t="s">
        <v>180</v>
      </c>
      <c r="B15" s="46" t="s">
        <v>181</v>
      </c>
      <c r="C15" s="47" t="s">
        <v>158</v>
      </c>
      <c r="D15" s="48">
        <v>8</v>
      </c>
      <c r="E15" s="72">
        <f>'B-Price Proposal'!E15</f>
        <v>0</v>
      </c>
      <c r="F15" s="72">
        <f>D15*E15</f>
        <v>0</v>
      </c>
    </row>
    <row r="16" spans="1:6" x14ac:dyDescent="0.35">
      <c r="A16" s="21" t="s">
        <v>182</v>
      </c>
      <c r="B16" s="46" t="s">
        <v>183</v>
      </c>
      <c r="C16" s="47" t="s">
        <v>184</v>
      </c>
      <c r="D16" s="48">
        <v>5</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320" t="s">
        <v>187</v>
      </c>
      <c r="C18" s="321"/>
      <c r="D18" s="321"/>
      <c r="E18" s="321"/>
      <c r="F18" s="322"/>
    </row>
    <row r="19" spans="1:6" x14ac:dyDescent="0.35">
      <c r="A19" s="27" t="s">
        <v>188</v>
      </c>
      <c r="B19" s="49" t="s">
        <v>189</v>
      </c>
      <c r="C19" s="29" t="s">
        <v>190</v>
      </c>
      <c r="D19" s="50">
        <v>10</v>
      </c>
      <c r="E19" s="74">
        <f>'B-Price Proposal'!E19</f>
        <v>0</v>
      </c>
      <c r="F19" s="74">
        <f>D19*E19</f>
        <v>0</v>
      </c>
    </row>
    <row r="20" spans="1:6" x14ac:dyDescent="0.35">
      <c r="A20" s="27" t="s">
        <v>191</v>
      </c>
      <c r="B20" s="49" t="s">
        <v>192</v>
      </c>
      <c r="C20" s="29" t="s">
        <v>193</v>
      </c>
      <c r="D20" s="50">
        <v>2</v>
      </c>
      <c r="E20" s="74">
        <f>'B-Price Proposal'!E20</f>
        <v>0</v>
      </c>
      <c r="F20" s="74">
        <f t="shared" ref="F20:F22" si="1">D20*E20</f>
        <v>0</v>
      </c>
    </row>
    <row r="21" spans="1:6" x14ac:dyDescent="0.35">
      <c r="A21" s="27" t="s">
        <v>194</v>
      </c>
      <c r="B21" s="49" t="s">
        <v>195</v>
      </c>
      <c r="C21" s="29" t="s">
        <v>196</v>
      </c>
      <c r="D21" s="50">
        <v>1</v>
      </c>
      <c r="E21" s="74">
        <f>'B-Price Proposal'!E21</f>
        <v>0</v>
      </c>
      <c r="F21" s="74">
        <f t="shared" si="1"/>
        <v>0</v>
      </c>
    </row>
    <row r="22" spans="1:6" x14ac:dyDescent="0.35">
      <c r="A22" s="27" t="s">
        <v>197</v>
      </c>
      <c r="B22" s="49" t="s">
        <v>198</v>
      </c>
      <c r="C22" s="29" t="s">
        <v>199</v>
      </c>
      <c r="D22" s="50">
        <v>1</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323" t="s">
        <v>202</v>
      </c>
      <c r="C24" s="324"/>
      <c r="D24" s="324"/>
      <c r="E24" s="324"/>
      <c r="F24" s="325"/>
    </row>
    <row r="25" spans="1:6" x14ac:dyDescent="0.35">
      <c r="A25" s="31" t="s">
        <v>203</v>
      </c>
      <c r="B25" s="39" t="s">
        <v>204</v>
      </c>
      <c r="C25" s="40" t="s">
        <v>205</v>
      </c>
      <c r="D25" s="41">
        <v>1</v>
      </c>
      <c r="E25" s="68">
        <f>'B-Price Proposal'!E25</f>
        <v>0</v>
      </c>
      <c r="F25" s="68">
        <f>D25*E25</f>
        <v>0</v>
      </c>
    </row>
    <row r="26" spans="1:6" x14ac:dyDescent="0.35">
      <c r="A26" s="31" t="s">
        <v>206</v>
      </c>
      <c r="B26" s="39" t="s">
        <v>207</v>
      </c>
      <c r="C26" s="40" t="s">
        <v>208</v>
      </c>
      <c r="D26" s="41">
        <v>0</v>
      </c>
      <c r="E26" s="68">
        <f>'B-Price Proposal'!E26</f>
        <v>0</v>
      </c>
      <c r="F26" s="68">
        <f>D26*E26</f>
        <v>0</v>
      </c>
    </row>
    <row r="27" spans="1:6" ht="30" customHeight="1" x14ac:dyDescent="0.35">
      <c r="A27" s="57" t="s">
        <v>201</v>
      </c>
      <c r="B27" s="326" t="s">
        <v>209</v>
      </c>
      <c r="C27" s="327"/>
      <c r="D27" s="58"/>
      <c r="E27" s="58"/>
      <c r="F27" s="76">
        <f>SUM(F25:F26)</f>
        <v>0</v>
      </c>
    </row>
    <row r="28" spans="1:6" s="33" customFormat="1" ht="34.9" customHeight="1" x14ac:dyDescent="0.35">
      <c r="A28" s="87" t="s">
        <v>210</v>
      </c>
      <c r="B28" s="304" t="s">
        <v>211</v>
      </c>
      <c r="C28" s="316"/>
      <c r="D28" s="52"/>
      <c r="E28" s="52"/>
      <c r="F28" s="88"/>
    </row>
    <row r="29" spans="1:6" x14ac:dyDescent="0.35">
      <c r="A29" s="179" t="s">
        <v>212</v>
      </c>
      <c r="B29" s="179" t="s">
        <v>213</v>
      </c>
      <c r="C29" s="180" t="s">
        <v>238</v>
      </c>
      <c r="D29" s="45">
        <v>1</v>
      </c>
      <c r="E29" s="70">
        <f>'B-Price Proposal'!E29</f>
        <v>0</v>
      </c>
      <c r="F29" s="190">
        <f>D29*E29</f>
        <v>0</v>
      </c>
    </row>
    <row r="30" spans="1:6" ht="34.9" customHeight="1" x14ac:dyDescent="0.35">
      <c r="A30" s="87" t="s">
        <v>210</v>
      </c>
      <c r="B30" s="302" t="s">
        <v>239</v>
      </c>
      <c r="C30" s="303"/>
      <c r="D30" s="103"/>
      <c r="E30" s="102"/>
      <c r="F30" s="88">
        <f>F29</f>
        <v>0</v>
      </c>
    </row>
    <row r="31" spans="1:6" ht="40.15" customHeight="1" x14ac:dyDescent="0.35">
      <c r="A31" s="37"/>
      <c r="B31" s="38"/>
      <c r="C31" s="276" t="s">
        <v>216</v>
      </c>
      <c r="D31" s="276"/>
      <c r="E31" s="100"/>
      <c r="F31" s="101">
        <f>SUM(F6,F13,F17,F23,F27, F30)</f>
        <v>0</v>
      </c>
    </row>
    <row r="34" spans="2:2" x14ac:dyDescent="0.35">
      <c r="B34" s="3"/>
    </row>
  </sheetData>
  <sheetProtection algorithmName="SHA-512" hashValue="Dcgz6u5w6mBdjq8sVaMgmD+RmXOtbUu9lSOkf45ZEZdVf/6MJQS4wHUge1qwuOPykRVturtAWmTOIXmqUkp+HA==" saltValue="7pN2Yqy6rgYOYGphW9V1hw==" spinCount="100000" sheet="1" objects="1" scenarios="1"/>
  <mergeCells count="14">
    <mergeCell ref="B30:C30"/>
    <mergeCell ref="C31:D31"/>
    <mergeCell ref="A1:F1"/>
    <mergeCell ref="B3:F3"/>
    <mergeCell ref="B6:C6"/>
    <mergeCell ref="B7:F7"/>
    <mergeCell ref="B13:C13"/>
    <mergeCell ref="B14:F14"/>
    <mergeCell ref="B17:C17"/>
    <mergeCell ref="B18:F18"/>
    <mergeCell ref="B23:C23"/>
    <mergeCell ref="B24:F24"/>
    <mergeCell ref="B27:C27"/>
    <mergeCell ref="B28:C28"/>
  </mergeCells>
  <conditionalFormatting sqref="B31">
    <cfRule type="containsText" dxfId="19" priority="1" operator="containsText" text="Y.23.0">
      <formula>NOT(ISERROR(SEARCH("Y.23.0",B31)))</formula>
    </cfRule>
  </conditionalFormatting>
  <conditionalFormatting sqref="E2:F2">
    <cfRule type="cellIs" dxfId="18" priority="2" operator="equal">
      <formula>0</formula>
    </cfRule>
  </conditionalFormatting>
  <pageMargins left="0.7" right="0.7" top="0.75" bottom="0.75" header="0.3" footer="0.3"/>
  <pageSetup orientation="portrait" r:id="rId1"/>
  <ignoredErrors>
    <ignoredError sqref="F6 F13 F17 F23 F2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H49"/>
  <sheetViews>
    <sheetView zoomScale="85" zoomScaleNormal="85" workbookViewId="0">
      <selection activeCell="E4" sqref="E4"/>
    </sheetView>
  </sheetViews>
  <sheetFormatPr defaultRowHeight="14.5" x14ac:dyDescent="0.35"/>
  <cols>
    <col min="1" max="1" width="5.54296875" customWidth="1"/>
    <col min="2" max="2" width="20.54296875" style="3" customWidth="1"/>
    <col min="3" max="3" width="103.7265625" style="9" customWidth="1"/>
    <col min="4" max="8" width="20.54296875" customWidth="1"/>
  </cols>
  <sheetData>
    <row r="1" spans="1:8" ht="159.75" customHeight="1" x14ac:dyDescent="0.35">
      <c r="A1" s="277" t="s">
        <v>242</v>
      </c>
      <c r="B1" s="277"/>
      <c r="C1" s="277"/>
      <c r="D1" s="277"/>
      <c r="E1" s="277"/>
      <c r="F1" s="277"/>
      <c r="G1" s="277"/>
      <c r="H1" s="278"/>
    </row>
    <row r="2" spans="1:8" ht="59.25" customHeight="1" x14ac:dyDescent="0.35">
      <c r="A2" s="34"/>
      <c r="B2" s="34" t="s">
        <v>19</v>
      </c>
      <c r="C2" s="34" t="s">
        <v>20</v>
      </c>
      <c r="D2" s="34" t="s">
        <v>21</v>
      </c>
      <c r="E2" s="34" t="s">
        <v>233</v>
      </c>
      <c r="F2" s="146" t="s">
        <v>234</v>
      </c>
      <c r="G2" s="67" t="s">
        <v>24</v>
      </c>
      <c r="H2" s="67" t="s">
        <v>25</v>
      </c>
    </row>
    <row r="3" spans="1:8" ht="30" customHeight="1" x14ac:dyDescent="0.35">
      <c r="A3" s="5" t="s">
        <v>26</v>
      </c>
      <c r="B3" s="151" t="s">
        <v>27</v>
      </c>
      <c r="C3" s="152"/>
      <c r="D3" s="152"/>
      <c r="E3" s="152"/>
      <c r="F3" s="152"/>
      <c r="G3" s="152"/>
      <c r="H3" s="153"/>
    </row>
    <row r="4" spans="1:8" ht="20.149999999999999" customHeight="1" x14ac:dyDescent="0.35">
      <c r="A4" s="11" t="s">
        <v>28</v>
      </c>
      <c r="B4" s="23" t="s">
        <v>29</v>
      </c>
      <c r="C4" s="11" t="s">
        <v>30</v>
      </c>
      <c r="D4" s="23" t="s">
        <v>31</v>
      </c>
      <c r="E4" s="127">
        <v>54.259</v>
      </c>
      <c r="F4" s="237"/>
      <c r="G4" s="184">
        <f>'A-Price Proposal'!G4</f>
        <v>0</v>
      </c>
      <c r="H4" s="94">
        <f>F4*G4</f>
        <v>0</v>
      </c>
    </row>
    <row r="5" spans="1:8" ht="20.149999999999999" customHeight="1" x14ac:dyDescent="0.35">
      <c r="A5" s="11" t="s">
        <v>32</v>
      </c>
      <c r="B5" s="23" t="s">
        <v>33</v>
      </c>
      <c r="C5" s="10" t="s">
        <v>34</v>
      </c>
      <c r="D5" s="23" t="s">
        <v>31</v>
      </c>
      <c r="E5" s="127">
        <v>48.951999999999998</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29">
        <v>70.555000000000007</v>
      </c>
      <c r="F8" s="240"/>
      <c r="G8" s="185">
        <f>'A-Price Proposal'!G8</f>
        <v>0</v>
      </c>
      <c r="H8" s="95">
        <f>F8*G8</f>
        <v>0</v>
      </c>
    </row>
    <row r="9" spans="1:8" ht="20.149999999999999" customHeight="1" x14ac:dyDescent="0.35">
      <c r="A9" s="19" t="s">
        <v>42</v>
      </c>
      <c r="B9" s="24" t="s">
        <v>43</v>
      </c>
      <c r="C9" s="12" t="s">
        <v>44</v>
      </c>
      <c r="D9" s="20" t="s">
        <v>41</v>
      </c>
      <c r="E9" s="129">
        <v>70.555000000000007</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31">
        <v>202.38200000000001</v>
      </c>
      <c r="F12" s="243"/>
      <c r="G12" s="186">
        <f>'A-Price Proposal'!G12</f>
        <v>0</v>
      </c>
      <c r="H12" s="96">
        <f t="shared" ref="H12:H17" si="0">F12*G12</f>
        <v>0</v>
      </c>
    </row>
    <row r="13" spans="1:8" ht="20.149999999999999" customHeight="1" x14ac:dyDescent="0.35">
      <c r="A13" s="21" t="s">
        <v>51</v>
      </c>
      <c r="B13" s="26" t="s">
        <v>52</v>
      </c>
      <c r="C13" s="13" t="s">
        <v>53</v>
      </c>
      <c r="D13" s="22" t="s">
        <v>31</v>
      </c>
      <c r="E13" s="131">
        <v>202.38200000000001</v>
      </c>
      <c r="F13" s="244"/>
      <c r="G13" s="187">
        <f>'A-Price Proposal'!G13</f>
        <v>0</v>
      </c>
      <c r="H13" s="97">
        <f t="shared" si="0"/>
        <v>0</v>
      </c>
    </row>
    <row r="14" spans="1:8" ht="20.149999999999999" customHeight="1" x14ac:dyDescent="0.35">
      <c r="A14" s="21" t="s">
        <v>54</v>
      </c>
      <c r="B14" s="26" t="s">
        <v>55</v>
      </c>
      <c r="C14" s="13" t="s">
        <v>56</v>
      </c>
      <c r="D14" s="22" t="s">
        <v>31</v>
      </c>
      <c r="E14" s="131">
        <v>5.4</v>
      </c>
      <c r="F14" s="244"/>
      <c r="G14" s="187">
        <f>'A-Price Proposal'!G14</f>
        <v>0</v>
      </c>
      <c r="H14" s="97">
        <f t="shared" si="0"/>
        <v>0</v>
      </c>
    </row>
    <row r="15" spans="1:8" ht="20.149999999999999" customHeight="1" x14ac:dyDescent="0.35">
      <c r="A15" s="21" t="s">
        <v>57</v>
      </c>
      <c r="B15" s="26" t="s">
        <v>58</v>
      </c>
      <c r="C15" s="13" t="s">
        <v>59</v>
      </c>
      <c r="D15" s="22" t="s">
        <v>31</v>
      </c>
      <c r="E15" s="131">
        <v>0</v>
      </c>
      <c r="F15" s="244"/>
      <c r="G15" s="187">
        <f>'A-Price Proposal'!G15</f>
        <v>0</v>
      </c>
      <c r="H15" s="97">
        <f t="shared" si="0"/>
        <v>0</v>
      </c>
    </row>
    <row r="16" spans="1:8" ht="20.149999999999999" customHeight="1" x14ac:dyDescent="0.35">
      <c r="A16" s="21" t="s">
        <v>60</v>
      </c>
      <c r="B16" s="26" t="s">
        <v>61</v>
      </c>
      <c r="C16" s="13" t="s">
        <v>62</v>
      </c>
      <c r="D16" s="22" t="s">
        <v>63</v>
      </c>
      <c r="E16" s="131">
        <v>0</v>
      </c>
      <c r="F16" s="244"/>
      <c r="G16" s="187">
        <f>'A-Price Proposal'!G16</f>
        <v>0</v>
      </c>
      <c r="H16" s="97">
        <f t="shared" si="0"/>
        <v>0</v>
      </c>
    </row>
    <row r="17" spans="1:8" ht="20.149999999999999" customHeight="1" x14ac:dyDescent="0.35">
      <c r="A17" s="21" t="s">
        <v>64</v>
      </c>
      <c r="B17" s="25" t="s">
        <v>65</v>
      </c>
      <c r="C17" s="13" t="s">
        <v>66</v>
      </c>
      <c r="D17" s="22" t="s">
        <v>31</v>
      </c>
      <c r="E17" s="131">
        <v>57.695</v>
      </c>
      <c r="F17" s="243"/>
      <c r="G17" s="186">
        <f>'A-Price Proposal'!G17</f>
        <v>0</v>
      </c>
      <c r="H17" s="96">
        <f t="shared" si="0"/>
        <v>0</v>
      </c>
    </row>
    <row r="18" spans="1:8" ht="20.149999999999999" customHeight="1" x14ac:dyDescent="0.35">
      <c r="A18" s="21" t="s">
        <v>67</v>
      </c>
      <c r="B18" s="25" t="s">
        <v>68</v>
      </c>
      <c r="C18" s="13" t="s">
        <v>69</v>
      </c>
      <c r="D18" s="22" t="s">
        <v>31</v>
      </c>
      <c r="E18" s="131">
        <v>31.844999999999999</v>
      </c>
      <c r="F18" s="243"/>
      <c r="G18" s="186">
        <f>'A-Price Proposal'!G18</f>
        <v>0</v>
      </c>
      <c r="H18" s="96">
        <f t="shared" ref="H18:H20" si="1">F18*G18</f>
        <v>0</v>
      </c>
    </row>
    <row r="19" spans="1:8" ht="20.149999999999999" customHeight="1" x14ac:dyDescent="0.35">
      <c r="A19" s="21" t="s">
        <v>70</v>
      </c>
      <c r="B19" s="25" t="s">
        <v>71</v>
      </c>
      <c r="C19" s="13" t="s">
        <v>72</v>
      </c>
      <c r="D19" s="22" t="s">
        <v>31</v>
      </c>
      <c r="E19" s="131">
        <v>20.538</v>
      </c>
      <c r="F19" s="243"/>
      <c r="G19" s="186">
        <f>'A-Price Proposal'!G19</f>
        <v>0</v>
      </c>
      <c r="H19" s="96">
        <f t="shared" si="1"/>
        <v>0</v>
      </c>
    </row>
    <row r="20" spans="1:8" ht="20.149999999999999" customHeight="1" x14ac:dyDescent="0.35">
      <c r="A20" s="21" t="s">
        <v>73</v>
      </c>
      <c r="B20" s="25" t="s">
        <v>74</v>
      </c>
      <c r="C20" s="14" t="s">
        <v>75</v>
      </c>
      <c r="D20" s="22" t="s">
        <v>31</v>
      </c>
      <c r="E20" s="131">
        <v>57.851999999999997</v>
      </c>
      <c r="F20" s="243"/>
      <c r="G20" s="186">
        <f>'A-Price Proposal'!G20</f>
        <v>0</v>
      </c>
      <c r="H20" s="96">
        <f t="shared" si="1"/>
        <v>0</v>
      </c>
    </row>
    <row r="21" spans="1:8" ht="30" customHeight="1" x14ac:dyDescent="0.35">
      <c r="A21" s="7" t="s">
        <v>46</v>
      </c>
      <c r="B21" s="283" t="s">
        <v>76</v>
      </c>
      <c r="C21" s="283"/>
      <c r="D21" s="283"/>
      <c r="E21" s="137"/>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33">
        <v>67.715000000000003</v>
      </c>
      <c r="F23" s="247"/>
      <c r="G23" s="188">
        <f>'A-Price Proposal'!G23</f>
        <v>0</v>
      </c>
      <c r="H23" s="98">
        <f t="shared" ref="H23:H28" si="2">F23*G23</f>
        <v>0</v>
      </c>
    </row>
    <row r="24" spans="1:8" ht="20.149999999999999" customHeight="1" x14ac:dyDescent="0.35">
      <c r="A24" s="27" t="s">
        <v>83</v>
      </c>
      <c r="B24" s="28" t="s">
        <v>84</v>
      </c>
      <c r="C24" s="15" t="s">
        <v>85</v>
      </c>
      <c r="D24" s="30" t="s">
        <v>31</v>
      </c>
      <c r="E24" s="134">
        <v>54.259</v>
      </c>
      <c r="F24" s="248"/>
      <c r="G24" s="189">
        <f>'A-Price Proposal'!G24</f>
        <v>0</v>
      </c>
      <c r="H24" s="99">
        <f t="shared" si="2"/>
        <v>0</v>
      </c>
    </row>
    <row r="25" spans="1:8" ht="20.149999999999999" customHeight="1" x14ac:dyDescent="0.35">
      <c r="A25" s="27" t="s">
        <v>86</v>
      </c>
      <c r="B25" s="28" t="s">
        <v>87</v>
      </c>
      <c r="C25" s="15" t="s">
        <v>88</v>
      </c>
      <c r="D25" s="30" t="s">
        <v>31</v>
      </c>
      <c r="E25" s="133">
        <v>48.951999999999998</v>
      </c>
      <c r="F25" s="248"/>
      <c r="G25" s="189">
        <f>'A-Price Proposal'!G25</f>
        <v>0</v>
      </c>
      <c r="H25" s="99">
        <f t="shared" si="2"/>
        <v>0</v>
      </c>
    </row>
    <row r="26" spans="1:8" ht="20.149999999999999" customHeight="1" x14ac:dyDescent="0.35">
      <c r="A26" s="27" t="s">
        <v>89</v>
      </c>
      <c r="B26" s="28" t="s">
        <v>90</v>
      </c>
      <c r="C26" s="16" t="s">
        <v>91</v>
      </c>
      <c r="D26" s="30" t="s">
        <v>31</v>
      </c>
      <c r="E26" s="134">
        <v>48.951999999999998</v>
      </c>
      <c r="F26" s="248"/>
      <c r="G26" s="189">
        <f>'A-Price Proposal'!G26</f>
        <v>0</v>
      </c>
      <c r="H26" s="99">
        <f t="shared" si="2"/>
        <v>0</v>
      </c>
    </row>
    <row r="27" spans="1:8" ht="20.149999999999999" customHeight="1" x14ac:dyDescent="0.35">
      <c r="A27" s="27" t="s">
        <v>92</v>
      </c>
      <c r="B27" s="28" t="s">
        <v>49</v>
      </c>
      <c r="C27" s="16" t="s">
        <v>50</v>
      </c>
      <c r="D27" s="30" t="s">
        <v>31</v>
      </c>
      <c r="E27" s="134">
        <v>103.211</v>
      </c>
      <c r="F27" s="248"/>
      <c r="G27" s="189">
        <f>'A-Price Proposal'!G27</f>
        <v>0</v>
      </c>
      <c r="H27" s="99">
        <f t="shared" si="2"/>
        <v>0</v>
      </c>
    </row>
    <row r="28" spans="1:8" ht="20.149999999999999" customHeight="1" x14ac:dyDescent="0.35">
      <c r="A28" s="27" t="s">
        <v>93</v>
      </c>
      <c r="B28" s="86" t="s">
        <v>52</v>
      </c>
      <c r="C28" s="16" t="s">
        <v>53</v>
      </c>
      <c r="D28" s="30" t="s">
        <v>31</v>
      </c>
      <c r="E28" s="134">
        <v>103.211</v>
      </c>
      <c r="F28" s="248"/>
      <c r="G28" s="189">
        <f>'A-Price Proposal'!G28</f>
        <v>0</v>
      </c>
      <c r="H28" s="99">
        <f t="shared" si="2"/>
        <v>0</v>
      </c>
    </row>
    <row r="29" spans="1:8" ht="30" customHeight="1" x14ac:dyDescent="0.35">
      <c r="A29" s="8" t="s">
        <v>77</v>
      </c>
      <c r="B29" s="284" t="s">
        <v>94</v>
      </c>
      <c r="C29" s="284"/>
      <c r="D29" s="284"/>
      <c r="E29" s="138"/>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27">
        <v>3</v>
      </c>
      <c r="F31" s="237"/>
      <c r="G31" s="184">
        <f>'A-Price Proposal'!G31</f>
        <v>0</v>
      </c>
      <c r="H31" s="94">
        <f>F31*G31</f>
        <v>0</v>
      </c>
    </row>
    <row r="32" spans="1:8" ht="20.149999999999999" customHeight="1" x14ac:dyDescent="0.35">
      <c r="A32" s="31" t="s">
        <v>100</v>
      </c>
      <c r="B32" s="32" t="s">
        <v>101</v>
      </c>
      <c r="C32" s="11" t="s">
        <v>102</v>
      </c>
      <c r="D32" s="23" t="s">
        <v>41</v>
      </c>
      <c r="E32" s="127">
        <v>23.36</v>
      </c>
      <c r="F32" s="237"/>
      <c r="G32" s="184">
        <f>'A-Price Proposal'!G32</f>
        <v>0</v>
      </c>
      <c r="H32" s="94">
        <f t="shared" ref="H32:H34" si="3">F32*G32</f>
        <v>0</v>
      </c>
    </row>
    <row r="33" spans="1:8" ht="20.149999999999999" customHeight="1" x14ac:dyDescent="0.35">
      <c r="A33" s="31" t="s">
        <v>103</v>
      </c>
      <c r="B33" s="32" t="s">
        <v>104</v>
      </c>
      <c r="C33" s="11" t="s">
        <v>105</v>
      </c>
      <c r="D33" s="23" t="s">
        <v>63</v>
      </c>
      <c r="E33" s="127">
        <v>11</v>
      </c>
      <c r="F33" s="237"/>
      <c r="G33" s="184">
        <f>'A-Price Proposal'!G33</f>
        <v>0</v>
      </c>
      <c r="H33" s="94">
        <f t="shared" si="3"/>
        <v>0</v>
      </c>
    </row>
    <row r="34" spans="1:8" ht="20.149999999999999" customHeight="1" x14ac:dyDescent="0.35">
      <c r="A34" s="31" t="s">
        <v>106</v>
      </c>
      <c r="B34" s="32" t="s">
        <v>107</v>
      </c>
      <c r="C34" s="11" t="s">
        <v>108</v>
      </c>
      <c r="D34" s="23" t="s">
        <v>63</v>
      </c>
      <c r="E34" s="127">
        <v>18</v>
      </c>
      <c r="F34" s="237"/>
      <c r="G34" s="184">
        <f>'A-Price Proposal'!G34</f>
        <v>0</v>
      </c>
      <c r="H34" s="94">
        <f t="shared" si="3"/>
        <v>0</v>
      </c>
    </row>
    <row r="35" spans="1:8" ht="30" customHeight="1" x14ac:dyDescent="0.35">
      <c r="A35" s="5" t="s">
        <v>95</v>
      </c>
      <c r="B35" s="279" t="s">
        <v>109</v>
      </c>
      <c r="C35" s="279"/>
      <c r="D35" s="279"/>
      <c r="E35" s="139"/>
      <c r="F35" s="238"/>
      <c r="G35" s="82"/>
      <c r="H35" s="89">
        <f>SUM(H31:H34)</f>
        <v>0</v>
      </c>
    </row>
    <row r="36" spans="1:8" ht="30" customHeight="1" x14ac:dyDescent="0.35">
      <c r="A36" s="6" t="s">
        <v>110</v>
      </c>
      <c r="B36" s="169" t="s">
        <v>111</v>
      </c>
      <c r="C36" s="158"/>
      <c r="D36" s="158"/>
      <c r="E36" s="158"/>
      <c r="F36" s="250"/>
      <c r="G36" s="158"/>
      <c r="H36" s="159"/>
    </row>
    <row r="37" spans="1:8" ht="20.149999999999999" customHeight="1" x14ac:dyDescent="0.35">
      <c r="A37" s="19" t="s">
        <v>112</v>
      </c>
      <c r="B37" s="24" t="s">
        <v>113</v>
      </c>
      <c r="C37" s="17" t="s">
        <v>114</v>
      </c>
      <c r="D37" s="20" t="s">
        <v>63</v>
      </c>
      <c r="E37" s="129">
        <v>2</v>
      </c>
      <c r="F37" s="240"/>
      <c r="G37" s="185">
        <f>'A-Price Proposal'!G37</f>
        <v>0</v>
      </c>
      <c r="H37" s="95">
        <f>F37*G37</f>
        <v>0</v>
      </c>
    </row>
    <row r="38" spans="1:8" ht="20.149999999999999" customHeight="1" x14ac:dyDescent="0.35">
      <c r="A38" s="19" t="s">
        <v>115</v>
      </c>
      <c r="B38" s="24" t="s">
        <v>116</v>
      </c>
      <c r="C38" s="17" t="s">
        <v>117</v>
      </c>
      <c r="D38" s="20" t="s">
        <v>63</v>
      </c>
      <c r="E38" s="129">
        <v>1</v>
      </c>
      <c r="F38" s="240"/>
      <c r="G38" s="185">
        <f>'A-Price Proposal'!G38</f>
        <v>0</v>
      </c>
      <c r="H38" s="95">
        <f>F38*G38</f>
        <v>0</v>
      </c>
    </row>
    <row r="39" spans="1:8" ht="30" customHeight="1" x14ac:dyDescent="0.35">
      <c r="A39" s="6" t="s">
        <v>110</v>
      </c>
      <c r="B39" s="291" t="s">
        <v>118</v>
      </c>
      <c r="C39" s="291"/>
      <c r="D39" s="291"/>
      <c r="E39" s="14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31">
        <v>8.68</v>
      </c>
      <c r="F41" s="244"/>
      <c r="G41" s="187">
        <f>'A-Price Proposal'!G41</f>
        <v>0</v>
      </c>
      <c r="H41" s="97">
        <f>F41*G41</f>
        <v>0</v>
      </c>
    </row>
    <row r="42" spans="1:8" ht="20.149999999999999" customHeight="1" x14ac:dyDescent="0.35">
      <c r="A42" s="21" t="s">
        <v>124</v>
      </c>
      <c r="B42" s="25" t="s">
        <v>125</v>
      </c>
      <c r="C42" s="13" t="s">
        <v>126</v>
      </c>
      <c r="D42" s="22" t="s">
        <v>127</v>
      </c>
      <c r="E42" s="131">
        <v>173.6</v>
      </c>
      <c r="F42" s="244"/>
      <c r="G42" s="187">
        <f>'A-Price Proposal'!G42</f>
        <v>0</v>
      </c>
      <c r="H42" s="97">
        <f>F42*G42</f>
        <v>0</v>
      </c>
    </row>
    <row r="43" spans="1:8" ht="20.149999999999999" customHeight="1" x14ac:dyDescent="0.35">
      <c r="A43" s="21" t="s">
        <v>128</v>
      </c>
      <c r="B43" s="25" t="s">
        <v>129</v>
      </c>
      <c r="C43" s="13" t="s">
        <v>130</v>
      </c>
      <c r="D43" s="22" t="s">
        <v>31</v>
      </c>
      <c r="E43" s="131">
        <v>2.3940000000000001</v>
      </c>
      <c r="F43" s="244"/>
      <c r="G43" s="187">
        <f>'A-Price Proposal'!G43</f>
        <v>0</v>
      </c>
      <c r="H43" s="97">
        <f t="shared" ref="H43:H44" si="4">F43*G43</f>
        <v>0</v>
      </c>
    </row>
    <row r="44" spans="1:8" ht="20.149999999999999" customHeight="1" x14ac:dyDescent="0.35">
      <c r="A44" s="21" t="s">
        <v>131</v>
      </c>
      <c r="B44" s="25" t="s">
        <v>132</v>
      </c>
      <c r="C44" s="13" t="s">
        <v>133</v>
      </c>
      <c r="D44" s="22" t="s">
        <v>127</v>
      </c>
      <c r="E44" s="131">
        <v>34.11</v>
      </c>
      <c r="F44" s="244"/>
      <c r="G44" s="187">
        <f>'A-Price Proposal'!G44</f>
        <v>0</v>
      </c>
      <c r="H44" s="97">
        <f t="shared" si="4"/>
        <v>0</v>
      </c>
    </row>
    <row r="45" spans="1:8" ht="30" customHeight="1" x14ac:dyDescent="0.35">
      <c r="A45" s="7" t="s">
        <v>119</v>
      </c>
      <c r="B45" s="309" t="s">
        <v>134</v>
      </c>
      <c r="C45" s="309"/>
      <c r="D45" s="309"/>
      <c r="E45" s="137"/>
      <c r="F45" s="245"/>
      <c r="G45" s="84"/>
      <c r="H45" s="91">
        <f>SUM(H41:H44)</f>
        <v>0</v>
      </c>
    </row>
    <row r="46" spans="1:8" ht="30" customHeight="1" x14ac:dyDescent="0.35">
      <c r="A46" s="116" t="s">
        <v>135</v>
      </c>
      <c r="B46" s="163" t="s">
        <v>136</v>
      </c>
      <c r="C46" s="164"/>
      <c r="D46" s="164"/>
      <c r="E46" s="164"/>
      <c r="F46" s="252"/>
      <c r="G46" s="164"/>
      <c r="H46" s="165"/>
    </row>
    <row r="47" spans="1:8" s="33" customFormat="1" ht="19.899999999999999" customHeight="1" x14ac:dyDescent="0.35">
      <c r="A47" s="27" t="s">
        <v>137</v>
      </c>
      <c r="B47" s="86" t="s">
        <v>138</v>
      </c>
      <c r="C47" s="16" t="s">
        <v>139</v>
      </c>
      <c r="D47" s="30" t="s">
        <v>140</v>
      </c>
      <c r="E47" s="136">
        <v>1</v>
      </c>
      <c r="F47" s="253"/>
      <c r="G47" s="189">
        <f>'A-Price Proposal'!G47</f>
        <v>0</v>
      </c>
      <c r="H47" s="115">
        <f>F47*G47</f>
        <v>0</v>
      </c>
    </row>
    <row r="48" spans="1:8" ht="30" customHeight="1" x14ac:dyDescent="0.35">
      <c r="A48" s="116" t="s">
        <v>135</v>
      </c>
      <c r="B48" s="285" t="s">
        <v>141</v>
      </c>
      <c r="C48" s="286"/>
      <c r="D48" s="287"/>
      <c r="E48" s="135"/>
      <c r="F48" s="249"/>
      <c r="G48" s="182"/>
      <c r="H48" s="80">
        <f>H47</f>
        <v>0</v>
      </c>
    </row>
    <row r="49" spans="1:8" ht="34.9" customHeight="1" x14ac:dyDescent="0.35">
      <c r="A49" s="35"/>
      <c r="B49" s="276" t="s">
        <v>236</v>
      </c>
      <c r="C49" s="276"/>
      <c r="D49" s="276"/>
      <c r="E49" s="36"/>
      <c r="F49" s="254"/>
      <c r="G49" s="36"/>
      <c r="H49" s="209">
        <f>SUM(H45,H39,H35,H29,H21,H10,H48,H6)</f>
        <v>0</v>
      </c>
    </row>
  </sheetData>
  <sheetProtection algorithmName="SHA-512" hashValue="Sx0iJrwzgS8Q6du7i9Owwb7wRExLTsi6ah9Ara8RKo9OdfYflT+lu8y85/QoP0BwGYNoRRrG6fdwPjk9Ll3x2w==" saltValue="Tf/KavnmiBZ4CrPLe8Gykg==" spinCount="100000" sheet="1" objects="1" scenarios="1"/>
  <mergeCells count="10">
    <mergeCell ref="B49:D49"/>
    <mergeCell ref="A1:H1"/>
    <mergeCell ref="B39:D39"/>
    <mergeCell ref="B45:D45"/>
    <mergeCell ref="B6:D6"/>
    <mergeCell ref="B10:D10"/>
    <mergeCell ref="B21:D21"/>
    <mergeCell ref="B29:D29"/>
    <mergeCell ref="B35:D35"/>
    <mergeCell ref="B48:D48"/>
  </mergeCells>
  <conditionalFormatting sqref="G2:H2">
    <cfRule type="cellIs" dxfId="17"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F40"/>
  <sheetViews>
    <sheetView zoomScaleNormal="100" workbookViewId="0">
      <selection sqref="A1:F1"/>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5" customHeight="1" x14ac:dyDescent="0.35">
      <c r="A1" s="293" t="s">
        <v>243</v>
      </c>
      <c r="B1" s="293"/>
      <c r="C1" s="293"/>
      <c r="D1" s="293"/>
      <c r="E1" s="293"/>
      <c r="F1" s="293"/>
    </row>
    <row r="2" spans="1:6" ht="40" customHeight="1" x14ac:dyDescent="0.35">
      <c r="A2" s="34"/>
      <c r="B2" s="34" t="s">
        <v>19</v>
      </c>
      <c r="C2" s="34" t="s">
        <v>149</v>
      </c>
      <c r="D2" s="34" t="s">
        <v>150</v>
      </c>
      <c r="E2" s="67" t="s">
        <v>24</v>
      </c>
      <c r="F2" s="67" t="s">
        <v>25</v>
      </c>
    </row>
    <row r="3" spans="1:6" ht="30" customHeight="1" x14ac:dyDescent="0.35">
      <c r="A3" s="5" t="s">
        <v>151</v>
      </c>
      <c r="B3" s="313" t="s">
        <v>152</v>
      </c>
      <c r="C3" s="314"/>
      <c r="D3" s="314"/>
      <c r="E3" s="314"/>
      <c r="F3" s="315"/>
    </row>
    <row r="4" spans="1:6" x14ac:dyDescent="0.35">
      <c r="A4" s="31" t="s">
        <v>153</v>
      </c>
      <c r="B4" s="39" t="s">
        <v>154</v>
      </c>
      <c r="C4" s="40" t="s">
        <v>155</v>
      </c>
      <c r="D4" s="41">
        <v>1</v>
      </c>
      <c r="E4" s="68">
        <f>'B-Price Proposal'!E4</f>
        <v>0</v>
      </c>
      <c r="F4" s="68">
        <f>D4*E4</f>
        <v>0</v>
      </c>
    </row>
    <row r="5" spans="1:6" x14ac:dyDescent="0.35">
      <c r="A5" s="31" t="s">
        <v>156</v>
      </c>
      <c r="B5" s="39" t="s">
        <v>157</v>
      </c>
      <c r="C5" s="40" t="s">
        <v>158</v>
      </c>
      <c r="D5" s="41">
        <v>2</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304" t="s">
        <v>161</v>
      </c>
      <c r="C7" s="305"/>
      <c r="D7" s="305"/>
      <c r="E7" s="305"/>
      <c r="F7" s="316"/>
    </row>
    <row r="8" spans="1:6" x14ac:dyDescent="0.35">
      <c r="A8" s="19" t="s">
        <v>162</v>
      </c>
      <c r="B8" s="43" t="s">
        <v>163</v>
      </c>
      <c r="C8" s="44" t="s">
        <v>164</v>
      </c>
      <c r="D8" s="45">
        <v>12</v>
      </c>
      <c r="E8" s="70">
        <f>'B-Price Proposal'!E8</f>
        <v>0</v>
      </c>
      <c r="F8" s="70">
        <f>D8*E8</f>
        <v>0</v>
      </c>
    </row>
    <row r="9" spans="1:6" x14ac:dyDescent="0.35">
      <c r="A9" s="19" t="s">
        <v>165</v>
      </c>
      <c r="B9" s="43" t="s">
        <v>166</v>
      </c>
      <c r="C9" s="44" t="s">
        <v>167</v>
      </c>
      <c r="D9" s="45">
        <v>3</v>
      </c>
      <c r="E9" s="70">
        <f>'B-Price Proposal'!E9</f>
        <v>0</v>
      </c>
      <c r="F9" s="70">
        <f t="shared" ref="F9:F12" si="0">D9*E9</f>
        <v>0</v>
      </c>
    </row>
    <row r="10" spans="1:6" x14ac:dyDescent="0.35">
      <c r="A10" s="19" t="s">
        <v>168</v>
      </c>
      <c r="B10" s="43" t="s">
        <v>169</v>
      </c>
      <c r="C10" s="44" t="s">
        <v>170</v>
      </c>
      <c r="D10" s="45">
        <v>2</v>
      </c>
      <c r="E10" s="70">
        <f>'B-Price Proposal'!E10</f>
        <v>0</v>
      </c>
      <c r="F10" s="70">
        <f t="shared" si="0"/>
        <v>0</v>
      </c>
    </row>
    <row r="11" spans="1:6" x14ac:dyDescent="0.35">
      <c r="A11" s="19" t="s">
        <v>171</v>
      </c>
      <c r="B11" s="43" t="s">
        <v>172</v>
      </c>
      <c r="C11" s="44" t="s">
        <v>173</v>
      </c>
      <c r="D11" s="45">
        <v>1</v>
      </c>
      <c r="E11" s="70">
        <f>'B-Price Proposal'!E11</f>
        <v>0</v>
      </c>
      <c r="F11" s="70">
        <f t="shared" si="0"/>
        <v>0</v>
      </c>
    </row>
    <row r="12" spans="1:6" x14ac:dyDescent="0.35">
      <c r="A12" s="19" t="s">
        <v>174</v>
      </c>
      <c r="B12" s="43" t="s">
        <v>175</v>
      </c>
      <c r="C12" s="44" t="s">
        <v>176</v>
      </c>
      <c r="D12" s="45">
        <v>0</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317" t="s">
        <v>179</v>
      </c>
      <c r="C14" s="318"/>
      <c r="D14" s="318"/>
      <c r="E14" s="318"/>
      <c r="F14" s="319"/>
    </row>
    <row r="15" spans="1:6" x14ac:dyDescent="0.35">
      <c r="A15" s="214" t="s">
        <v>180</v>
      </c>
      <c r="B15" s="46" t="s">
        <v>181</v>
      </c>
      <c r="C15" s="47" t="s">
        <v>158</v>
      </c>
      <c r="D15" s="48">
        <v>12</v>
      </c>
      <c r="E15" s="72">
        <f>'B-Price Proposal'!E15</f>
        <v>0</v>
      </c>
      <c r="F15" s="72">
        <f>D15*E15</f>
        <v>0</v>
      </c>
    </row>
    <row r="16" spans="1:6" x14ac:dyDescent="0.35">
      <c r="A16" s="21" t="s">
        <v>182</v>
      </c>
      <c r="B16" s="46" t="s">
        <v>183</v>
      </c>
      <c r="C16" s="47" t="s">
        <v>184</v>
      </c>
      <c r="D16" s="48">
        <v>6</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320" t="s">
        <v>187</v>
      </c>
      <c r="C18" s="321"/>
      <c r="D18" s="321"/>
      <c r="E18" s="321"/>
      <c r="F18" s="322"/>
    </row>
    <row r="19" spans="1:6" x14ac:dyDescent="0.35">
      <c r="A19" s="27" t="s">
        <v>188</v>
      </c>
      <c r="B19" s="49" t="s">
        <v>189</v>
      </c>
      <c r="C19" s="29" t="s">
        <v>190</v>
      </c>
      <c r="D19" s="50">
        <v>15</v>
      </c>
      <c r="E19" s="74">
        <f>'B-Price Proposal'!E19</f>
        <v>0</v>
      </c>
      <c r="F19" s="74">
        <f>D19*E19</f>
        <v>0</v>
      </c>
    </row>
    <row r="20" spans="1:6" x14ac:dyDescent="0.35">
      <c r="A20" s="27" t="s">
        <v>191</v>
      </c>
      <c r="B20" s="49" t="s">
        <v>192</v>
      </c>
      <c r="C20" s="29" t="s">
        <v>193</v>
      </c>
      <c r="D20" s="50">
        <v>0</v>
      </c>
      <c r="E20" s="74">
        <f>'B-Price Proposal'!E20</f>
        <v>0</v>
      </c>
      <c r="F20" s="74">
        <f t="shared" ref="F20:F22" si="1">D20*E20</f>
        <v>0</v>
      </c>
    </row>
    <row r="21" spans="1:6" x14ac:dyDescent="0.35">
      <c r="A21" s="27" t="s">
        <v>194</v>
      </c>
      <c r="B21" s="49" t="s">
        <v>195</v>
      </c>
      <c r="C21" s="29" t="s">
        <v>196</v>
      </c>
      <c r="D21" s="50">
        <v>2</v>
      </c>
      <c r="E21" s="74">
        <f>'B-Price Proposal'!E21</f>
        <v>0</v>
      </c>
      <c r="F21" s="74">
        <f t="shared" si="1"/>
        <v>0</v>
      </c>
    </row>
    <row r="22" spans="1:6" x14ac:dyDescent="0.35">
      <c r="A22" s="27" t="s">
        <v>197</v>
      </c>
      <c r="B22" s="49" t="s">
        <v>198</v>
      </c>
      <c r="C22" s="29" t="s">
        <v>199</v>
      </c>
      <c r="D22" s="50">
        <v>1</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323" t="s">
        <v>202</v>
      </c>
      <c r="C24" s="324"/>
      <c r="D24" s="324"/>
      <c r="E24" s="324"/>
      <c r="F24" s="325"/>
    </row>
    <row r="25" spans="1:6" x14ac:dyDescent="0.35">
      <c r="A25" s="31" t="s">
        <v>203</v>
      </c>
      <c r="B25" s="39" t="s">
        <v>204</v>
      </c>
      <c r="C25" s="40" t="s">
        <v>205</v>
      </c>
      <c r="D25" s="41">
        <v>2</v>
      </c>
      <c r="E25" s="68">
        <f>'B-Price Proposal'!E25</f>
        <v>0</v>
      </c>
      <c r="F25" s="68">
        <f>D25*E25</f>
        <v>0</v>
      </c>
    </row>
    <row r="26" spans="1:6" x14ac:dyDescent="0.35">
      <c r="A26" s="31" t="s">
        <v>206</v>
      </c>
      <c r="B26" s="39" t="s">
        <v>207</v>
      </c>
      <c r="C26" s="40" t="s">
        <v>208</v>
      </c>
      <c r="D26" s="41">
        <v>0</v>
      </c>
      <c r="E26" s="68">
        <f>'B-Price Proposal'!E26</f>
        <v>0</v>
      </c>
      <c r="F26" s="68">
        <f>D26*E26</f>
        <v>0</v>
      </c>
    </row>
    <row r="27" spans="1:6" ht="30" customHeight="1" x14ac:dyDescent="0.35">
      <c r="A27" s="57" t="s">
        <v>201</v>
      </c>
      <c r="B27" s="326" t="s">
        <v>209</v>
      </c>
      <c r="C27" s="327"/>
      <c r="D27" s="58"/>
      <c r="E27" s="58"/>
      <c r="F27" s="76">
        <f>SUM(F25:F26)</f>
        <v>0</v>
      </c>
    </row>
    <row r="28" spans="1:6" s="33" customFormat="1" ht="34.9" customHeight="1" x14ac:dyDescent="0.35">
      <c r="A28" s="87" t="s">
        <v>210</v>
      </c>
      <c r="B28" s="304" t="s">
        <v>211</v>
      </c>
      <c r="C28" s="316"/>
      <c r="D28" s="52"/>
      <c r="E28" s="52"/>
      <c r="F28" s="88"/>
    </row>
    <row r="29" spans="1:6" x14ac:dyDescent="0.35">
      <c r="A29" s="179" t="s">
        <v>212</v>
      </c>
      <c r="B29" s="179" t="s">
        <v>213</v>
      </c>
      <c r="C29" s="180" t="s">
        <v>238</v>
      </c>
      <c r="D29" s="45">
        <v>1</v>
      </c>
      <c r="E29" s="70">
        <f>'B-Price Proposal'!E29</f>
        <v>0</v>
      </c>
      <c r="F29" s="190">
        <f>D29*E29</f>
        <v>0</v>
      </c>
    </row>
    <row r="30" spans="1:6" ht="34.9" customHeight="1" x14ac:dyDescent="0.35">
      <c r="A30" s="87" t="s">
        <v>210</v>
      </c>
      <c r="B30" s="302" t="s">
        <v>239</v>
      </c>
      <c r="C30" s="303"/>
      <c r="D30" s="103"/>
      <c r="E30" s="102"/>
      <c r="F30" s="88">
        <f>F29</f>
        <v>0</v>
      </c>
    </row>
    <row r="31" spans="1:6" ht="40.15" customHeight="1" x14ac:dyDescent="0.35">
      <c r="A31" s="37"/>
      <c r="B31" s="38"/>
      <c r="C31" s="276" t="s">
        <v>216</v>
      </c>
      <c r="D31" s="276"/>
      <c r="E31" s="100"/>
      <c r="F31" s="101">
        <f>SUM(F6,F13,F17,F23,F27, F30)</f>
        <v>0</v>
      </c>
    </row>
    <row r="32" spans="1:6" hidden="1" x14ac:dyDescent="0.35">
      <c r="C32" s="4" t="s">
        <v>217</v>
      </c>
      <c r="D32" s="1"/>
    </row>
    <row r="33" spans="2:4" hidden="1" x14ac:dyDescent="0.35">
      <c r="C33" s="2" t="s">
        <v>218</v>
      </c>
      <c r="D33" s="1">
        <v>20</v>
      </c>
    </row>
    <row r="34" spans="2:4" hidden="1" x14ac:dyDescent="0.35">
      <c r="C34" s="2" t="s">
        <v>219</v>
      </c>
      <c r="D34" s="1">
        <v>29</v>
      </c>
    </row>
    <row r="35" spans="2:4" hidden="1" x14ac:dyDescent="0.35">
      <c r="C35" s="2" t="s">
        <v>220</v>
      </c>
      <c r="D35" s="1">
        <v>4</v>
      </c>
    </row>
    <row r="36" spans="2:4" hidden="1" x14ac:dyDescent="0.35">
      <c r="C36" s="2" t="s">
        <v>221</v>
      </c>
      <c r="D36" s="1">
        <v>1</v>
      </c>
    </row>
    <row r="40" spans="2:4" x14ac:dyDescent="0.35">
      <c r="B40" s="3"/>
    </row>
  </sheetData>
  <sheetProtection algorithmName="SHA-512" hashValue="aNTaumccF2Hfz7krht0xQzZ1ynD38baipJOhYGH5gNkMNED0jjlbuCiPQvXEYhbq9D8KUevd2zS+hKUsm5/vug==" saltValue="uJIPCDykkbka0ipGWa3j0Q==" spinCount="100000" sheet="1" objects="1" scenarios="1"/>
  <mergeCells count="14">
    <mergeCell ref="B30:C30"/>
    <mergeCell ref="C31:D31"/>
    <mergeCell ref="A1:F1"/>
    <mergeCell ref="B3:F3"/>
    <mergeCell ref="B6:C6"/>
    <mergeCell ref="B7:F7"/>
    <mergeCell ref="B13:C13"/>
    <mergeCell ref="B14:F14"/>
    <mergeCell ref="B17:C17"/>
    <mergeCell ref="B18:F18"/>
    <mergeCell ref="B23:C23"/>
    <mergeCell ref="B24:F24"/>
    <mergeCell ref="B27:C27"/>
    <mergeCell ref="B28:C28"/>
  </mergeCells>
  <conditionalFormatting sqref="B31">
    <cfRule type="containsText" dxfId="16" priority="1" operator="containsText" text="Y.23.0">
      <formula>NOT(ISERROR(SEARCH("Y.23.0",B31)))</formula>
    </cfRule>
  </conditionalFormatting>
  <conditionalFormatting sqref="E2:F2">
    <cfRule type="cellIs" dxfId="15" priority="2" operator="equal">
      <formula>0</formula>
    </cfRule>
  </conditionalFormatting>
  <pageMargins left="0.7" right="0.7" top="0.75" bottom="0.75" header="0.3" footer="0.3"/>
  <ignoredErrors>
    <ignoredError sqref="F6 F13 F17 F23 F2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H49"/>
  <sheetViews>
    <sheetView zoomScale="85" zoomScaleNormal="85" workbookViewId="0">
      <selection activeCell="F6" sqref="F6"/>
    </sheetView>
  </sheetViews>
  <sheetFormatPr defaultRowHeight="14.5" x14ac:dyDescent="0.35"/>
  <cols>
    <col min="1" max="1" width="5.54296875" customWidth="1"/>
    <col min="2" max="2" width="20.54296875" style="3" customWidth="1"/>
    <col min="3" max="3" width="103.7265625" style="9" customWidth="1"/>
    <col min="4" max="8" width="20.54296875" customWidth="1"/>
  </cols>
  <sheetData>
    <row r="1" spans="1:8" ht="145.5" customHeight="1" x14ac:dyDescent="0.35">
      <c r="A1" s="277" t="s">
        <v>244</v>
      </c>
      <c r="B1" s="277"/>
      <c r="C1" s="277"/>
      <c r="D1" s="277"/>
      <c r="E1" s="277"/>
      <c r="F1" s="277"/>
      <c r="G1" s="277"/>
      <c r="H1" s="278"/>
    </row>
    <row r="2" spans="1:8" ht="59.25" customHeight="1" x14ac:dyDescent="0.35">
      <c r="A2" s="34"/>
      <c r="B2" s="34" t="s">
        <v>19</v>
      </c>
      <c r="C2" s="34" t="s">
        <v>20</v>
      </c>
      <c r="D2" s="34" t="s">
        <v>21</v>
      </c>
      <c r="E2" s="34" t="s">
        <v>233</v>
      </c>
      <c r="F2" s="235" t="s">
        <v>234</v>
      </c>
      <c r="G2" s="67" t="s">
        <v>24</v>
      </c>
      <c r="H2" s="67" t="s">
        <v>25</v>
      </c>
    </row>
    <row r="3" spans="1:8" ht="30" customHeight="1" x14ac:dyDescent="0.35">
      <c r="A3" s="5" t="s">
        <v>26</v>
      </c>
      <c r="B3" s="151" t="s">
        <v>27</v>
      </c>
      <c r="C3" s="152"/>
      <c r="D3" s="152"/>
      <c r="E3" s="152"/>
      <c r="F3" s="236"/>
      <c r="G3" s="152"/>
      <c r="H3" s="153"/>
    </row>
    <row r="4" spans="1:8" ht="20.149999999999999" customHeight="1" x14ac:dyDescent="0.35">
      <c r="A4" s="11" t="s">
        <v>28</v>
      </c>
      <c r="B4" s="23" t="s">
        <v>29</v>
      </c>
      <c r="C4" s="11" t="s">
        <v>30</v>
      </c>
      <c r="D4" s="23" t="s">
        <v>31</v>
      </c>
      <c r="E4" s="141">
        <v>43.38</v>
      </c>
      <c r="F4" s="237"/>
      <c r="G4" s="184">
        <f>'A-Price Proposal'!G4</f>
        <v>0</v>
      </c>
      <c r="H4" s="94">
        <f>F4*G4</f>
        <v>0</v>
      </c>
    </row>
    <row r="5" spans="1:8" ht="20.149999999999999" customHeight="1" x14ac:dyDescent="0.35">
      <c r="A5" s="11" t="s">
        <v>32</v>
      </c>
      <c r="B5" s="23" t="s">
        <v>33</v>
      </c>
      <c r="C5" s="10" t="s">
        <v>34</v>
      </c>
      <c r="D5" s="23" t="s">
        <v>31</v>
      </c>
      <c r="E5" s="141">
        <v>65.460999999999999</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42">
        <v>49.29</v>
      </c>
      <c r="F8" s="240"/>
      <c r="G8" s="185">
        <f>'A-Price Proposal'!G8</f>
        <v>0</v>
      </c>
      <c r="H8" s="95">
        <f>F8*G8</f>
        <v>0</v>
      </c>
    </row>
    <row r="9" spans="1:8" ht="20.149999999999999" customHeight="1" x14ac:dyDescent="0.35">
      <c r="A9" s="19" t="s">
        <v>42</v>
      </c>
      <c r="B9" s="24" t="s">
        <v>43</v>
      </c>
      <c r="C9" s="12" t="s">
        <v>44</v>
      </c>
      <c r="D9" s="20" t="s">
        <v>41</v>
      </c>
      <c r="E9" s="142">
        <v>49.29</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43">
        <v>182.49700000000001</v>
      </c>
      <c r="F12" s="243"/>
      <c r="G12" s="186">
        <f>'A-Price Proposal'!G12</f>
        <v>0</v>
      </c>
      <c r="H12" s="96">
        <f t="shared" ref="H12:H17" si="0">F12*G12</f>
        <v>0</v>
      </c>
    </row>
    <row r="13" spans="1:8" ht="20.149999999999999" customHeight="1" x14ac:dyDescent="0.35">
      <c r="A13" s="21" t="s">
        <v>51</v>
      </c>
      <c r="B13" s="26" t="s">
        <v>52</v>
      </c>
      <c r="C13" s="13" t="s">
        <v>53</v>
      </c>
      <c r="D13" s="22" t="s">
        <v>31</v>
      </c>
      <c r="E13" s="143">
        <v>182.49700000000001</v>
      </c>
      <c r="F13" s="244"/>
      <c r="G13" s="187">
        <f>'A-Price Proposal'!G13</f>
        <v>0</v>
      </c>
      <c r="H13" s="97">
        <f t="shared" si="0"/>
        <v>0</v>
      </c>
    </row>
    <row r="14" spans="1:8" ht="20.149999999999999" customHeight="1" x14ac:dyDescent="0.35">
      <c r="A14" s="21" t="s">
        <v>54</v>
      </c>
      <c r="B14" s="26" t="s">
        <v>55</v>
      </c>
      <c r="C14" s="13" t="s">
        <v>56</v>
      </c>
      <c r="D14" s="22" t="s">
        <v>31</v>
      </c>
      <c r="E14" s="143">
        <v>13.66</v>
      </c>
      <c r="F14" s="244"/>
      <c r="G14" s="187">
        <f>'A-Price Proposal'!G14</f>
        <v>0</v>
      </c>
      <c r="H14" s="97">
        <f t="shared" si="0"/>
        <v>0</v>
      </c>
    </row>
    <row r="15" spans="1:8" ht="20.149999999999999" customHeight="1" x14ac:dyDescent="0.35">
      <c r="A15" s="21" t="s">
        <v>57</v>
      </c>
      <c r="B15" s="26" t="s">
        <v>58</v>
      </c>
      <c r="C15" s="13" t="s">
        <v>59</v>
      </c>
      <c r="D15" s="22" t="s">
        <v>31</v>
      </c>
      <c r="E15" s="143">
        <v>5.72</v>
      </c>
      <c r="F15" s="244"/>
      <c r="G15" s="187">
        <f>'A-Price Proposal'!G15</f>
        <v>0</v>
      </c>
      <c r="H15" s="97">
        <f t="shared" si="0"/>
        <v>0</v>
      </c>
    </row>
    <row r="16" spans="1:8" ht="20.149999999999999" customHeight="1" x14ac:dyDescent="0.35">
      <c r="A16" s="21" t="s">
        <v>60</v>
      </c>
      <c r="B16" s="26" t="s">
        <v>61</v>
      </c>
      <c r="C16" s="13" t="s">
        <v>62</v>
      </c>
      <c r="D16" s="22" t="s">
        <v>63</v>
      </c>
      <c r="E16" s="143">
        <v>0</v>
      </c>
      <c r="F16" s="244"/>
      <c r="G16" s="187">
        <f>'A-Price Proposal'!G16</f>
        <v>0</v>
      </c>
      <c r="H16" s="97">
        <f t="shared" si="0"/>
        <v>0</v>
      </c>
    </row>
    <row r="17" spans="1:8" ht="20.149999999999999" customHeight="1" x14ac:dyDescent="0.35">
      <c r="A17" s="21" t="s">
        <v>64</v>
      </c>
      <c r="B17" s="25" t="s">
        <v>65</v>
      </c>
      <c r="C17" s="13" t="s">
        <v>66</v>
      </c>
      <c r="D17" s="22" t="s">
        <v>31</v>
      </c>
      <c r="E17" s="143">
        <v>60.128</v>
      </c>
      <c r="F17" s="243"/>
      <c r="G17" s="186">
        <f>'A-Price Proposal'!G17</f>
        <v>0</v>
      </c>
      <c r="H17" s="96">
        <f t="shared" si="0"/>
        <v>0</v>
      </c>
    </row>
    <row r="18" spans="1:8" ht="20.149999999999999" customHeight="1" x14ac:dyDescent="0.35">
      <c r="A18" s="21" t="s">
        <v>67</v>
      </c>
      <c r="B18" s="25" t="s">
        <v>68</v>
      </c>
      <c r="C18" s="13" t="s">
        <v>69</v>
      </c>
      <c r="D18" s="22" t="s">
        <v>31</v>
      </c>
      <c r="E18" s="143">
        <v>47.3</v>
      </c>
      <c r="F18" s="243"/>
      <c r="G18" s="186">
        <f>'A-Price Proposal'!G18</f>
        <v>0</v>
      </c>
      <c r="H18" s="96">
        <f t="shared" ref="H18:H20" si="1">F18*G18</f>
        <v>0</v>
      </c>
    </row>
    <row r="19" spans="1:8" ht="20.149999999999999" customHeight="1" x14ac:dyDescent="0.35">
      <c r="A19" s="21" t="s">
        <v>70</v>
      </c>
      <c r="B19" s="25" t="s">
        <v>71</v>
      </c>
      <c r="C19" s="13" t="s">
        <v>72</v>
      </c>
      <c r="D19" s="22" t="s">
        <v>31</v>
      </c>
      <c r="E19" s="143">
        <v>25.757999999999999</v>
      </c>
      <c r="F19" s="243"/>
      <c r="G19" s="186">
        <f>'A-Price Proposal'!G19</f>
        <v>0</v>
      </c>
      <c r="H19" s="96">
        <f t="shared" si="1"/>
        <v>0</v>
      </c>
    </row>
    <row r="20" spans="1:8" ht="20.149999999999999" customHeight="1" x14ac:dyDescent="0.35">
      <c r="A20" s="21" t="s">
        <v>73</v>
      </c>
      <c r="B20" s="25" t="s">
        <v>74</v>
      </c>
      <c r="C20" s="14" t="s">
        <v>75</v>
      </c>
      <c r="D20" s="22" t="s">
        <v>31</v>
      </c>
      <c r="E20" s="143">
        <v>73.674000000000007</v>
      </c>
      <c r="F20" s="243"/>
      <c r="G20" s="186">
        <f>'A-Price Proposal'!G20</f>
        <v>0</v>
      </c>
      <c r="H20" s="96">
        <f t="shared" si="1"/>
        <v>0</v>
      </c>
    </row>
    <row r="21" spans="1:8" ht="30" customHeight="1" x14ac:dyDescent="0.35">
      <c r="A21" s="7" t="s">
        <v>46</v>
      </c>
      <c r="B21" s="283" t="s">
        <v>76</v>
      </c>
      <c r="C21" s="283"/>
      <c r="D21" s="283"/>
      <c r="E21" s="132"/>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44">
        <v>67.715000000000003</v>
      </c>
      <c r="F23" s="247"/>
      <c r="G23" s="188">
        <f>'A-Price Proposal'!G23</f>
        <v>0</v>
      </c>
      <c r="H23" s="98">
        <f t="shared" ref="H23:H28" si="2">F23*G23</f>
        <v>0</v>
      </c>
    </row>
    <row r="24" spans="1:8" ht="20.149999999999999" customHeight="1" x14ac:dyDescent="0.35">
      <c r="A24" s="27" t="s">
        <v>83</v>
      </c>
      <c r="B24" s="28" t="s">
        <v>84</v>
      </c>
      <c r="C24" s="15" t="s">
        <v>85</v>
      </c>
      <c r="D24" s="30" t="s">
        <v>31</v>
      </c>
      <c r="E24" s="136">
        <v>51.256</v>
      </c>
      <c r="F24" s="248"/>
      <c r="G24" s="189">
        <f>'A-Price Proposal'!G24</f>
        <v>0</v>
      </c>
      <c r="H24" s="99">
        <f t="shared" si="2"/>
        <v>0</v>
      </c>
    </row>
    <row r="25" spans="1:8" ht="20.149999999999999" customHeight="1" x14ac:dyDescent="0.35">
      <c r="A25" s="27" t="s">
        <v>86</v>
      </c>
      <c r="B25" s="28" t="s">
        <v>87</v>
      </c>
      <c r="C25" s="15" t="s">
        <v>88</v>
      </c>
      <c r="D25" s="30" t="s">
        <v>31</v>
      </c>
      <c r="E25" s="136">
        <v>56.3</v>
      </c>
      <c r="F25" s="248"/>
      <c r="G25" s="189">
        <f>'A-Price Proposal'!G25</f>
        <v>0</v>
      </c>
      <c r="H25" s="99">
        <f t="shared" si="2"/>
        <v>0</v>
      </c>
    </row>
    <row r="26" spans="1:8" ht="20.149999999999999" customHeight="1" x14ac:dyDescent="0.35">
      <c r="A26" s="27" t="s">
        <v>89</v>
      </c>
      <c r="B26" s="28" t="s">
        <v>90</v>
      </c>
      <c r="C26" s="16" t="s">
        <v>91</v>
      </c>
      <c r="D26" s="30" t="s">
        <v>31</v>
      </c>
      <c r="E26" s="136">
        <v>56.3</v>
      </c>
      <c r="F26" s="248"/>
      <c r="G26" s="189">
        <f>'A-Price Proposal'!G26</f>
        <v>0</v>
      </c>
      <c r="H26" s="99">
        <f t="shared" si="2"/>
        <v>0</v>
      </c>
    </row>
    <row r="27" spans="1:8" ht="20.149999999999999" customHeight="1" x14ac:dyDescent="0.35">
      <c r="A27" s="27" t="s">
        <v>92</v>
      </c>
      <c r="B27" s="28" t="s">
        <v>49</v>
      </c>
      <c r="C27" s="16" t="s">
        <v>50</v>
      </c>
      <c r="D27" s="30" t="s">
        <v>31</v>
      </c>
      <c r="E27" s="136">
        <v>107.556</v>
      </c>
      <c r="F27" s="248"/>
      <c r="G27" s="189">
        <f>'A-Price Proposal'!G27</f>
        <v>0</v>
      </c>
      <c r="H27" s="99">
        <f t="shared" si="2"/>
        <v>0</v>
      </c>
    </row>
    <row r="28" spans="1:8" ht="20.149999999999999" customHeight="1" x14ac:dyDescent="0.35">
      <c r="A28" s="27" t="s">
        <v>93</v>
      </c>
      <c r="B28" s="86" t="s">
        <v>52</v>
      </c>
      <c r="C28" s="16" t="s">
        <v>53</v>
      </c>
      <c r="D28" s="30" t="s">
        <v>31</v>
      </c>
      <c r="E28" s="136">
        <v>107.556</v>
      </c>
      <c r="F28" s="248"/>
      <c r="G28" s="189">
        <f>'A-Price Proposal'!G28</f>
        <v>0</v>
      </c>
      <c r="H28" s="99">
        <f t="shared" si="2"/>
        <v>0</v>
      </c>
    </row>
    <row r="29" spans="1:8" ht="30" customHeight="1" x14ac:dyDescent="0.35">
      <c r="A29" s="8" t="s">
        <v>77</v>
      </c>
      <c r="B29" s="284" t="s">
        <v>94</v>
      </c>
      <c r="C29" s="284"/>
      <c r="D29" s="284"/>
      <c r="E29" s="135"/>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41">
        <v>4</v>
      </c>
      <c r="F31" s="237"/>
      <c r="G31" s="184">
        <f>'A-Price Proposal'!G31</f>
        <v>0</v>
      </c>
      <c r="H31" s="94">
        <f>F31*G31</f>
        <v>0</v>
      </c>
    </row>
    <row r="32" spans="1:8" ht="20.149999999999999" customHeight="1" x14ac:dyDescent="0.35">
      <c r="A32" s="31" t="s">
        <v>100</v>
      </c>
      <c r="B32" s="32" t="s">
        <v>101</v>
      </c>
      <c r="C32" s="11" t="s">
        <v>102</v>
      </c>
      <c r="D32" s="23" t="s">
        <v>41</v>
      </c>
      <c r="E32" s="141">
        <v>23.62</v>
      </c>
      <c r="F32" s="237"/>
      <c r="G32" s="184">
        <f>'A-Price Proposal'!G32</f>
        <v>0</v>
      </c>
      <c r="H32" s="94">
        <f t="shared" ref="H32:H34" si="3">F32*G32</f>
        <v>0</v>
      </c>
    </row>
    <row r="33" spans="1:8" ht="20.149999999999999" customHeight="1" x14ac:dyDescent="0.35">
      <c r="A33" s="31" t="s">
        <v>103</v>
      </c>
      <c r="B33" s="32" t="s">
        <v>104</v>
      </c>
      <c r="C33" s="11" t="s">
        <v>105</v>
      </c>
      <c r="D33" s="23" t="s">
        <v>63</v>
      </c>
      <c r="E33" s="141">
        <v>12</v>
      </c>
      <c r="F33" s="237"/>
      <c r="G33" s="184">
        <f>'A-Price Proposal'!G33</f>
        <v>0</v>
      </c>
      <c r="H33" s="94">
        <f t="shared" si="3"/>
        <v>0</v>
      </c>
    </row>
    <row r="34" spans="1:8" ht="20.149999999999999" customHeight="1" x14ac:dyDescent="0.35">
      <c r="A34" s="31" t="s">
        <v>106</v>
      </c>
      <c r="B34" s="32" t="s">
        <v>107</v>
      </c>
      <c r="C34" s="11" t="s">
        <v>108</v>
      </c>
      <c r="D34" s="23" t="s">
        <v>63</v>
      </c>
      <c r="E34" s="141">
        <v>6</v>
      </c>
      <c r="F34" s="237"/>
      <c r="G34" s="184">
        <f>'A-Price Proposal'!G34</f>
        <v>0</v>
      </c>
      <c r="H34" s="94">
        <f t="shared" si="3"/>
        <v>0</v>
      </c>
    </row>
    <row r="35" spans="1:8" ht="30" customHeight="1" x14ac:dyDescent="0.35">
      <c r="A35" s="5" t="s">
        <v>95</v>
      </c>
      <c r="B35" s="279" t="s">
        <v>109</v>
      </c>
      <c r="C35" s="279"/>
      <c r="D35" s="279"/>
      <c r="E35" s="128"/>
      <c r="F35" s="238"/>
      <c r="G35" s="82"/>
      <c r="H35" s="89">
        <f>SUM(H31:H34)</f>
        <v>0</v>
      </c>
    </row>
    <row r="36" spans="1:8" ht="30" customHeight="1" x14ac:dyDescent="0.35">
      <c r="A36" s="6" t="s">
        <v>110</v>
      </c>
      <c r="B36" s="169" t="s">
        <v>111</v>
      </c>
      <c r="C36" s="158"/>
      <c r="D36" s="158"/>
      <c r="E36" s="158"/>
      <c r="F36" s="250"/>
      <c r="G36" s="158"/>
      <c r="H36" s="159"/>
    </row>
    <row r="37" spans="1:8" ht="20.149999999999999" customHeight="1" x14ac:dyDescent="0.35">
      <c r="A37" s="19" t="s">
        <v>112</v>
      </c>
      <c r="B37" s="24" t="s">
        <v>113</v>
      </c>
      <c r="C37" s="17" t="s">
        <v>114</v>
      </c>
      <c r="D37" s="20" t="s">
        <v>63</v>
      </c>
      <c r="E37" s="142">
        <v>2</v>
      </c>
      <c r="F37" s="240"/>
      <c r="G37" s="185">
        <f>'A-Price Proposal'!G37</f>
        <v>0</v>
      </c>
      <c r="H37" s="95">
        <f>F37*G37</f>
        <v>0</v>
      </c>
    </row>
    <row r="38" spans="1:8" ht="20.149999999999999" customHeight="1" x14ac:dyDescent="0.35">
      <c r="A38" s="19" t="s">
        <v>115</v>
      </c>
      <c r="B38" s="24" t="s">
        <v>116</v>
      </c>
      <c r="C38" s="17" t="s">
        <v>117</v>
      </c>
      <c r="D38" s="20" t="s">
        <v>63</v>
      </c>
      <c r="E38" s="142">
        <v>2</v>
      </c>
      <c r="F38" s="240"/>
      <c r="G38" s="185">
        <f>'A-Price Proposal'!G38</f>
        <v>0</v>
      </c>
      <c r="H38" s="95">
        <f>F38*G38</f>
        <v>0</v>
      </c>
    </row>
    <row r="39" spans="1:8" ht="30" customHeight="1" x14ac:dyDescent="0.35">
      <c r="A39" s="6" t="s">
        <v>110</v>
      </c>
      <c r="B39" s="291" t="s">
        <v>118</v>
      </c>
      <c r="C39" s="291"/>
      <c r="D39" s="291"/>
      <c r="E39" s="13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43">
        <v>8.68</v>
      </c>
      <c r="F41" s="244"/>
      <c r="G41" s="187">
        <f>'A-Price Proposal'!G41</f>
        <v>0</v>
      </c>
      <c r="H41" s="97">
        <f>F41*G41</f>
        <v>0</v>
      </c>
    </row>
    <row r="42" spans="1:8" ht="20.149999999999999" customHeight="1" x14ac:dyDescent="0.35">
      <c r="A42" s="21" t="s">
        <v>124</v>
      </c>
      <c r="B42" s="25" t="s">
        <v>125</v>
      </c>
      <c r="C42" s="13" t="s">
        <v>126</v>
      </c>
      <c r="D42" s="22" t="s">
        <v>127</v>
      </c>
      <c r="E42" s="143">
        <v>173.6</v>
      </c>
      <c r="F42" s="244"/>
      <c r="G42" s="187">
        <f>'A-Price Proposal'!G42</f>
        <v>0</v>
      </c>
      <c r="H42" s="97">
        <f>F42*G42</f>
        <v>0</v>
      </c>
    </row>
    <row r="43" spans="1:8" ht="20.149999999999999" customHeight="1" x14ac:dyDescent="0.35">
      <c r="A43" s="21" t="s">
        <v>128</v>
      </c>
      <c r="B43" s="25" t="s">
        <v>129</v>
      </c>
      <c r="C43" s="13" t="s">
        <v>130</v>
      </c>
      <c r="D43" s="22" t="s">
        <v>31</v>
      </c>
      <c r="E43" s="143">
        <v>2.3940000000000001</v>
      </c>
      <c r="F43" s="244"/>
      <c r="G43" s="187">
        <f>'A-Price Proposal'!G43</f>
        <v>0</v>
      </c>
      <c r="H43" s="97">
        <f t="shared" ref="H43:H44" si="4">F43*G43</f>
        <v>0</v>
      </c>
    </row>
    <row r="44" spans="1:8" ht="20.149999999999999" customHeight="1" x14ac:dyDescent="0.35">
      <c r="A44" s="21" t="s">
        <v>131</v>
      </c>
      <c r="B44" s="25" t="s">
        <v>132</v>
      </c>
      <c r="C44" s="13" t="s">
        <v>133</v>
      </c>
      <c r="D44" s="22" t="s">
        <v>127</v>
      </c>
      <c r="E44" s="143">
        <v>17.053999999999998</v>
      </c>
      <c r="F44" s="244"/>
      <c r="G44" s="187">
        <f>'A-Price Proposal'!G44</f>
        <v>0</v>
      </c>
      <c r="H44" s="97">
        <f t="shared" si="4"/>
        <v>0</v>
      </c>
    </row>
    <row r="45" spans="1:8" ht="30" customHeight="1" x14ac:dyDescent="0.35">
      <c r="A45" s="7" t="s">
        <v>119</v>
      </c>
      <c r="B45" s="309" t="s">
        <v>134</v>
      </c>
      <c r="C45" s="309"/>
      <c r="D45" s="309"/>
      <c r="E45" s="132"/>
      <c r="F45" s="245"/>
      <c r="G45" s="84"/>
      <c r="H45" s="91">
        <f>SUM(H41:H44)</f>
        <v>0</v>
      </c>
    </row>
    <row r="46" spans="1:8" ht="30" customHeight="1" x14ac:dyDescent="0.35">
      <c r="A46" s="116" t="s">
        <v>135</v>
      </c>
      <c r="B46" s="163" t="s">
        <v>136</v>
      </c>
      <c r="C46" s="164"/>
      <c r="D46" s="164"/>
      <c r="E46" s="164"/>
      <c r="F46" s="252"/>
      <c r="G46" s="164"/>
      <c r="H46" s="165"/>
    </row>
    <row r="47" spans="1:8" s="33" customFormat="1" ht="19.899999999999999" customHeight="1" x14ac:dyDescent="0.35">
      <c r="A47" s="27" t="s">
        <v>137</v>
      </c>
      <c r="B47" s="86" t="s">
        <v>138</v>
      </c>
      <c r="C47" s="16" t="s">
        <v>139</v>
      </c>
      <c r="D47" s="30" t="s">
        <v>140</v>
      </c>
      <c r="E47" s="136">
        <v>1</v>
      </c>
      <c r="F47" s="253"/>
      <c r="G47" s="189">
        <f>'A-Price Proposal'!G47</f>
        <v>0</v>
      </c>
      <c r="H47" s="115">
        <f>F47*G47</f>
        <v>0</v>
      </c>
    </row>
    <row r="48" spans="1:8" ht="30" customHeight="1" x14ac:dyDescent="0.35">
      <c r="A48" s="116" t="s">
        <v>135</v>
      </c>
      <c r="B48" s="285" t="s">
        <v>141</v>
      </c>
      <c r="C48" s="286"/>
      <c r="D48" s="287"/>
      <c r="E48" s="135"/>
      <c r="F48" s="249"/>
      <c r="G48" s="182"/>
      <c r="H48" s="80">
        <f>H47</f>
        <v>0</v>
      </c>
    </row>
    <row r="49" spans="1:8" ht="34.9" customHeight="1" x14ac:dyDescent="0.35">
      <c r="A49" s="35"/>
      <c r="B49" s="276" t="s">
        <v>236</v>
      </c>
      <c r="C49" s="276"/>
      <c r="D49" s="276"/>
      <c r="E49" s="36"/>
      <c r="F49" s="254"/>
      <c r="G49" s="36"/>
      <c r="H49" s="209">
        <f>SUM(H45,H39,H35,H29,H21,H10,H48,H6)</f>
        <v>0</v>
      </c>
    </row>
  </sheetData>
  <sheetProtection algorithmName="SHA-512" hashValue="8C5BW7xRzUNITUuHrx+RE2YSXEkFrfLxFP2O4rv53ETIrBY553fHPc6az11H92SGyBehQBE1AjJBmjQbXdPj5w==" saltValue="0ljgv2M1i7rO8qZwfX2Itw==" spinCount="100000" sheet="1" objects="1" scenarios="1"/>
  <mergeCells count="10">
    <mergeCell ref="B49:D49"/>
    <mergeCell ref="A1:H1"/>
    <mergeCell ref="B39:D39"/>
    <mergeCell ref="B45:D45"/>
    <mergeCell ref="B6:D6"/>
    <mergeCell ref="B10:D10"/>
    <mergeCell ref="B21:D21"/>
    <mergeCell ref="B29:D29"/>
    <mergeCell ref="B35:D35"/>
    <mergeCell ref="B48:D48"/>
  </mergeCells>
  <conditionalFormatting sqref="G2:H2">
    <cfRule type="cellIs" dxfId="14"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F40"/>
  <sheetViews>
    <sheetView zoomScaleNormal="100" workbookViewId="0">
      <selection sqref="A1:F31"/>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5" customHeight="1" x14ac:dyDescent="0.35">
      <c r="A1" s="293" t="s">
        <v>245</v>
      </c>
      <c r="B1" s="293"/>
      <c r="C1" s="293"/>
      <c r="D1" s="293"/>
      <c r="E1" s="293"/>
      <c r="F1" s="293"/>
    </row>
    <row r="2" spans="1:6" ht="40" customHeight="1" x14ac:dyDescent="0.35">
      <c r="A2" s="34"/>
      <c r="B2" s="34" t="s">
        <v>19</v>
      </c>
      <c r="C2" s="34" t="s">
        <v>149</v>
      </c>
      <c r="D2" s="34" t="s">
        <v>150</v>
      </c>
      <c r="E2" s="67" t="s">
        <v>24</v>
      </c>
      <c r="F2" s="67" t="s">
        <v>25</v>
      </c>
    </row>
    <row r="3" spans="1:6" ht="30" customHeight="1" x14ac:dyDescent="0.35">
      <c r="A3" s="5" t="s">
        <v>151</v>
      </c>
      <c r="B3" s="313" t="s">
        <v>152</v>
      </c>
      <c r="C3" s="314"/>
      <c r="D3" s="314"/>
      <c r="E3" s="314"/>
      <c r="F3" s="315"/>
    </row>
    <row r="4" spans="1:6" x14ac:dyDescent="0.35">
      <c r="A4" s="31" t="s">
        <v>153</v>
      </c>
      <c r="B4" s="39" t="s">
        <v>154</v>
      </c>
      <c r="C4" s="40" t="s">
        <v>155</v>
      </c>
      <c r="D4" s="41">
        <v>2</v>
      </c>
      <c r="E4" s="68">
        <f>'B-Price Proposal'!E4</f>
        <v>0</v>
      </c>
      <c r="F4" s="68">
        <f>D4*E4</f>
        <v>0</v>
      </c>
    </row>
    <row r="5" spans="1:6" x14ac:dyDescent="0.35">
      <c r="A5" s="31" t="s">
        <v>156</v>
      </c>
      <c r="B5" s="39" t="s">
        <v>157</v>
      </c>
      <c r="C5" s="40" t="s">
        <v>158</v>
      </c>
      <c r="D5" s="41">
        <v>2</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304" t="s">
        <v>161</v>
      </c>
      <c r="C7" s="305"/>
      <c r="D7" s="305"/>
      <c r="E7" s="305"/>
      <c r="F7" s="316"/>
    </row>
    <row r="8" spans="1:6" x14ac:dyDescent="0.35">
      <c r="A8" s="19" t="s">
        <v>162</v>
      </c>
      <c r="B8" s="43" t="s">
        <v>163</v>
      </c>
      <c r="C8" s="44" t="s">
        <v>164</v>
      </c>
      <c r="D8" s="45">
        <v>8</v>
      </c>
      <c r="E8" s="70">
        <f>'B-Price Proposal'!E8</f>
        <v>0</v>
      </c>
      <c r="F8" s="70">
        <f>D8*E8</f>
        <v>0</v>
      </c>
    </row>
    <row r="9" spans="1:6" x14ac:dyDescent="0.35">
      <c r="A9" s="19" t="s">
        <v>165</v>
      </c>
      <c r="B9" s="43" t="s">
        <v>166</v>
      </c>
      <c r="C9" s="44" t="s">
        <v>167</v>
      </c>
      <c r="D9" s="45">
        <v>2</v>
      </c>
      <c r="E9" s="70">
        <f>'B-Price Proposal'!E9</f>
        <v>0</v>
      </c>
      <c r="F9" s="70">
        <f t="shared" ref="F9:F12" si="0">D9*E9</f>
        <v>0</v>
      </c>
    </row>
    <row r="10" spans="1:6" x14ac:dyDescent="0.35">
      <c r="A10" s="19" t="s">
        <v>168</v>
      </c>
      <c r="B10" s="43" t="s">
        <v>169</v>
      </c>
      <c r="C10" s="44" t="s">
        <v>170</v>
      </c>
      <c r="D10" s="45">
        <v>2</v>
      </c>
      <c r="E10" s="70">
        <f>'B-Price Proposal'!E10</f>
        <v>0</v>
      </c>
      <c r="F10" s="70">
        <f t="shared" si="0"/>
        <v>0</v>
      </c>
    </row>
    <row r="11" spans="1:6" x14ac:dyDescent="0.35">
      <c r="A11" s="19" t="s">
        <v>171</v>
      </c>
      <c r="B11" s="43" t="s">
        <v>172</v>
      </c>
      <c r="C11" s="44" t="s">
        <v>173</v>
      </c>
      <c r="D11" s="45">
        <v>1</v>
      </c>
      <c r="E11" s="70">
        <f>'B-Price Proposal'!E11</f>
        <v>0</v>
      </c>
      <c r="F11" s="70">
        <f t="shared" si="0"/>
        <v>0</v>
      </c>
    </row>
    <row r="12" spans="1:6" x14ac:dyDescent="0.35">
      <c r="A12" s="19" t="s">
        <v>174</v>
      </c>
      <c r="B12" s="43" t="s">
        <v>175</v>
      </c>
      <c r="C12" s="44" t="s">
        <v>176</v>
      </c>
      <c r="D12" s="45">
        <v>0</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317" t="s">
        <v>179</v>
      </c>
      <c r="C14" s="318"/>
      <c r="D14" s="318"/>
      <c r="E14" s="318"/>
      <c r="F14" s="319"/>
    </row>
    <row r="15" spans="1:6" x14ac:dyDescent="0.35">
      <c r="A15" s="214" t="s">
        <v>180</v>
      </c>
      <c r="B15" s="46" t="s">
        <v>181</v>
      </c>
      <c r="C15" s="47" t="s">
        <v>158</v>
      </c>
      <c r="D15" s="48">
        <v>8</v>
      </c>
      <c r="E15" s="72">
        <f>'B-Price Proposal'!E15</f>
        <v>0</v>
      </c>
      <c r="F15" s="72">
        <f>D15*E15</f>
        <v>0</v>
      </c>
    </row>
    <row r="16" spans="1:6" x14ac:dyDescent="0.35">
      <c r="A16" s="21" t="s">
        <v>182</v>
      </c>
      <c r="B16" s="46" t="s">
        <v>183</v>
      </c>
      <c r="C16" s="47" t="s">
        <v>184</v>
      </c>
      <c r="D16" s="48">
        <v>5</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320" t="s">
        <v>187</v>
      </c>
      <c r="C18" s="321"/>
      <c r="D18" s="321"/>
      <c r="E18" s="321"/>
      <c r="F18" s="322"/>
    </row>
    <row r="19" spans="1:6" x14ac:dyDescent="0.35">
      <c r="A19" s="27" t="s">
        <v>188</v>
      </c>
      <c r="B19" s="49" t="s">
        <v>189</v>
      </c>
      <c r="C19" s="29" t="s">
        <v>190</v>
      </c>
      <c r="D19" s="50">
        <v>17</v>
      </c>
      <c r="E19" s="74">
        <f>'B-Price Proposal'!E19</f>
        <v>0</v>
      </c>
      <c r="F19" s="74">
        <f>D19*E19</f>
        <v>0</v>
      </c>
    </row>
    <row r="20" spans="1:6" x14ac:dyDescent="0.35">
      <c r="A20" s="27" t="s">
        <v>191</v>
      </c>
      <c r="B20" s="49" t="s">
        <v>192</v>
      </c>
      <c r="C20" s="29" t="s">
        <v>193</v>
      </c>
      <c r="D20" s="50">
        <v>1</v>
      </c>
      <c r="E20" s="74">
        <f>'B-Price Proposal'!E20</f>
        <v>0</v>
      </c>
      <c r="F20" s="74">
        <f t="shared" ref="F20:F22" si="1">D20*E20</f>
        <v>0</v>
      </c>
    </row>
    <row r="21" spans="1:6" x14ac:dyDescent="0.35">
      <c r="A21" s="27" t="s">
        <v>194</v>
      </c>
      <c r="B21" s="49" t="s">
        <v>195</v>
      </c>
      <c r="C21" s="29" t="s">
        <v>196</v>
      </c>
      <c r="D21" s="50">
        <v>0</v>
      </c>
      <c r="E21" s="74">
        <f>'B-Price Proposal'!E21</f>
        <v>0</v>
      </c>
      <c r="F21" s="74">
        <f t="shared" si="1"/>
        <v>0</v>
      </c>
    </row>
    <row r="22" spans="1:6" x14ac:dyDescent="0.35">
      <c r="A22" s="27" t="s">
        <v>197</v>
      </c>
      <c r="B22" s="49" t="s">
        <v>198</v>
      </c>
      <c r="C22" s="29" t="s">
        <v>199</v>
      </c>
      <c r="D22" s="50">
        <v>0</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323" t="s">
        <v>202</v>
      </c>
      <c r="C24" s="324"/>
      <c r="D24" s="324"/>
      <c r="E24" s="324"/>
      <c r="F24" s="325"/>
    </row>
    <row r="25" spans="1:6" x14ac:dyDescent="0.35">
      <c r="A25" s="31" t="s">
        <v>203</v>
      </c>
      <c r="B25" s="39" t="s">
        <v>204</v>
      </c>
      <c r="C25" s="40" t="s">
        <v>205</v>
      </c>
      <c r="D25" s="41">
        <v>3</v>
      </c>
      <c r="E25" s="68">
        <f>'B-Price Proposal'!E25</f>
        <v>0</v>
      </c>
      <c r="F25" s="68">
        <f>D25*E25</f>
        <v>0</v>
      </c>
    </row>
    <row r="26" spans="1:6" x14ac:dyDescent="0.35">
      <c r="A26" s="31" t="s">
        <v>206</v>
      </c>
      <c r="B26" s="39" t="s">
        <v>207</v>
      </c>
      <c r="C26" s="40" t="s">
        <v>208</v>
      </c>
      <c r="D26" s="41">
        <v>0</v>
      </c>
      <c r="E26" s="68">
        <f>'B-Price Proposal'!E26</f>
        <v>0</v>
      </c>
      <c r="F26" s="68">
        <f>D26*E26</f>
        <v>0</v>
      </c>
    </row>
    <row r="27" spans="1:6" ht="30" customHeight="1" x14ac:dyDescent="0.35">
      <c r="A27" s="57" t="s">
        <v>201</v>
      </c>
      <c r="B27" s="326" t="s">
        <v>209</v>
      </c>
      <c r="C27" s="327"/>
      <c r="D27" s="58"/>
      <c r="E27" s="58"/>
      <c r="F27" s="76">
        <f>SUM(F25:F26)</f>
        <v>0</v>
      </c>
    </row>
    <row r="28" spans="1:6" s="33" customFormat="1" ht="34.9" customHeight="1" x14ac:dyDescent="0.35">
      <c r="A28" s="87" t="s">
        <v>210</v>
      </c>
      <c r="B28" s="304" t="s">
        <v>211</v>
      </c>
      <c r="C28" s="316"/>
      <c r="D28" s="52"/>
      <c r="E28" s="52"/>
      <c r="F28" s="88"/>
    </row>
    <row r="29" spans="1:6" x14ac:dyDescent="0.35">
      <c r="A29" s="179" t="s">
        <v>212</v>
      </c>
      <c r="B29" s="179" t="s">
        <v>213</v>
      </c>
      <c r="C29" s="180" t="s">
        <v>238</v>
      </c>
      <c r="D29" s="45">
        <v>1</v>
      </c>
      <c r="E29" s="70">
        <f>'B-Price Proposal'!E29</f>
        <v>0</v>
      </c>
      <c r="F29" s="190">
        <f>D29*E29</f>
        <v>0</v>
      </c>
    </row>
    <row r="30" spans="1:6" ht="34.9" customHeight="1" x14ac:dyDescent="0.35">
      <c r="A30" s="87" t="s">
        <v>210</v>
      </c>
      <c r="B30" s="302" t="s">
        <v>239</v>
      </c>
      <c r="C30" s="303"/>
      <c r="D30" s="103"/>
      <c r="E30" s="102"/>
      <c r="F30" s="88">
        <f>F29</f>
        <v>0</v>
      </c>
    </row>
    <row r="31" spans="1:6" ht="40.15" customHeight="1" x14ac:dyDescent="0.35">
      <c r="A31" s="37"/>
      <c r="B31" s="38"/>
      <c r="C31" s="276" t="s">
        <v>216</v>
      </c>
      <c r="D31" s="276"/>
      <c r="E31" s="100"/>
      <c r="F31" s="101">
        <f>SUM(F6,F13,F17,F23,F27, F30)</f>
        <v>0</v>
      </c>
    </row>
    <row r="32" spans="1:6" hidden="1" x14ac:dyDescent="0.35">
      <c r="C32" s="4" t="s">
        <v>217</v>
      </c>
      <c r="D32" s="1"/>
    </row>
    <row r="33" spans="2:4" hidden="1" x14ac:dyDescent="0.35">
      <c r="C33" s="2" t="s">
        <v>218</v>
      </c>
      <c r="D33" s="1">
        <v>20</v>
      </c>
    </row>
    <row r="34" spans="2:4" hidden="1" x14ac:dyDescent="0.35">
      <c r="C34" s="2" t="s">
        <v>219</v>
      </c>
      <c r="D34" s="1">
        <v>29</v>
      </c>
    </row>
    <row r="35" spans="2:4" hidden="1" x14ac:dyDescent="0.35">
      <c r="C35" s="2" t="s">
        <v>220</v>
      </c>
      <c r="D35" s="1">
        <v>4</v>
      </c>
    </row>
    <row r="36" spans="2:4" hidden="1" x14ac:dyDescent="0.35">
      <c r="C36" s="2" t="s">
        <v>221</v>
      </c>
      <c r="D36" s="1">
        <v>1</v>
      </c>
    </row>
    <row r="40" spans="2:4" x14ac:dyDescent="0.35">
      <c r="B40" s="3"/>
    </row>
  </sheetData>
  <sheetProtection algorithmName="SHA-512" hashValue="TOqJMJGDC4AHCO4wM2OMourFXKNILjpuRZcPUZbskFESwRfpmXt8XUOuhMAQGFAo7OrlFoFBsSfKTowicTwM6Q==" saltValue="VqAw4V6cYNHbQWG/wSJawQ==" spinCount="100000" sheet="1" objects="1" scenarios="1"/>
  <mergeCells count="14">
    <mergeCell ref="B30:C30"/>
    <mergeCell ref="C31:D31"/>
    <mergeCell ref="A1:F1"/>
    <mergeCell ref="B3:F3"/>
    <mergeCell ref="B7:F7"/>
    <mergeCell ref="B6:C6"/>
    <mergeCell ref="B13:C13"/>
    <mergeCell ref="B14:F14"/>
    <mergeCell ref="B17:C17"/>
    <mergeCell ref="B18:F18"/>
    <mergeCell ref="B23:C23"/>
    <mergeCell ref="B24:F24"/>
    <mergeCell ref="B27:C27"/>
    <mergeCell ref="B28:C28"/>
  </mergeCells>
  <conditionalFormatting sqref="B31">
    <cfRule type="containsText" dxfId="13" priority="1" operator="containsText" text="Y.23.0">
      <formula>NOT(ISERROR(SEARCH("Y.23.0",B31)))</formula>
    </cfRule>
  </conditionalFormatting>
  <conditionalFormatting sqref="E2:F2">
    <cfRule type="cellIs" dxfId="12" priority="2" operator="equal">
      <formula>0</formula>
    </cfRule>
  </conditionalFormatting>
  <pageMargins left="0.7" right="0.7" top="0.75" bottom="0.75" header="0.3" footer="0.3"/>
  <ignoredErrors>
    <ignoredError sqref="F6 F13 F17 F23 F2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H49"/>
  <sheetViews>
    <sheetView zoomScale="85" zoomScaleNormal="85" workbookViewId="0">
      <selection activeCell="E4" sqref="E4"/>
    </sheetView>
  </sheetViews>
  <sheetFormatPr defaultRowHeight="14.5" x14ac:dyDescent="0.35"/>
  <cols>
    <col min="1" max="1" width="5.54296875" customWidth="1"/>
    <col min="2" max="2" width="20.54296875" style="3" customWidth="1"/>
    <col min="3" max="3" width="103.7265625" style="9" customWidth="1"/>
    <col min="4" max="8" width="20.54296875" customWidth="1"/>
  </cols>
  <sheetData>
    <row r="1" spans="1:8" ht="150" customHeight="1" x14ac:dyDescent="0.35">
      <c r="A1" s="277" t="s">
        <v>246</v>
      </c>
      <c r="B1" s="277"/>
      <c r="C1" s="277"/>
      <c r="D1" s="277"/>
      <c r="E1" s="277"/>
      <c r="F1" s="277"/>
      <c r="G1" s="277"/>
      <c r="H1" s="278"/>
    </row>
    <row r="2" spans="1:8" ht="59.25" customHeight="1" x14ac:dyDescent="0.35">
      <c r="A2" s="34"/>
      <c r="B2" s="34" t="s">
        <v>19</v>
      </c>
      <c r="C2" s="34" t="s">
        <v>20</v>
      </c>
      <c r="D2" s="34" t="s">
        <v>21</v>
      </c>
      <c r="E2" s="34" t="s">
        <v>233</v>
      </c>
      <c r="F2" s="146" t="s">
        <v>234</v>
      </c>
      <c r="G2" s="67" t="s">
        <v>24</v>
      </c>
      <c r="H2" s="67" t="s">
        <v>25</v>
      </c>
    </row>
    <row r="3" spans="1:8" ht="30" customHeight="1" x14ac:dyDescent="0.35">
      <c r="A3" s="5" t="s">
        <v>26</v>
      </c>
      <c r="B3" s="151" t="s">
        <v>27</v>
      </c>
      <c r="C3" s="152"/>
      <c r="D3" s="152"/>
      <c r="E3" s="152"/>
      <c r="F3" s="236"/>
      <c r="G3" s="152"/>
      <c r="H3" s="153"/>
    </row>
    <row r="4" spans="1:8" ht="20.149999999999999" customHeight="1" x14ac:dyDescent="0.35">
      <c r="A4" s="11" t="s">
        <v>28</v>
      </c>
      <c r="B4" s="23" t="s">
        <v>29</v>
      </c>
      <c r="C4" s="11" t="s">
        <v>30</v>
      </c>
      <c r="D4" s="23" t="s">
        <v>31</v>
      </c>
      <c r="E4" s="141">
        <v>34.223999999999997</v>
      </c>
      <c r="F4" s="237"/>
      <c r="G4" s="184">
        <f>'A-Price Proposal'!G4</f>
        <v>0</v>
      </c>
      <c r="H4" s="94">
        <f>F4*G4</f>
        <v>0</v>
      </c>
    </row>
    <row r="5" spans="1:8" ht="20.149999999999999" customHeight="1" x14ac:dyDescent="0.35">
      <c r="A5" s="11" t="s">
        <v>32</v>
      </c>
      <c r="B5" s="23" t="s">
        <v>33</v>
      </c>
      <c r="C5" s="10" t="s">
        <v>34</v>
      </c>
      <c r="D5" s="23" t="s">
        <v>31</v>
      </c>
      <c r="E5" s="141">
        <v>37.85</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42">
        <v>61.326000000000001</v>
      </c>
      <c r="F8" s="240"/>
      <c r="G8" s="185">
        <f>'A-Price Proposal'!G8</f>
        <v>0</v>
      </c>
      <c r="H8" s="95">
        <f>F8*G8</f>
        <v>0</v>
      </c>
    </row>
    <row r="9" spans="1:8" ht="20.149999999999999" customHeight="1" x14ac:dyDescent="0.35">
      <c r="A9" s="19" t="s">
        <v>42</v>
      </c>
      <c r="B9" s="24" t="s">
        <v>43</v>
      </c>
      <c r="C9" s="12" t="s">
        <v>44</v>
      </c>
      <c r="D9" s="20" t="s">
        <v>41</v>
      </c>
      <c r="E9" s="142">
        <v>61.326000000000001</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43">
        <v>176.005</v>
      </c>
      <c r="F12" s="243"/>
      <c r="G12" s="186">
        <f>'A-Price Proposal'!G12</f>
        <v>0</v>
      </c>
      <c r="H12" s="96">
        <f t="shared" ref="H12:H17" si="0">F12*G12</f>
        <v>0</v>
      </c>
    </row>
    <row r="13" spans="1:8" ht="20.149999999999999" customHeight="1" x14ac:dyDescent="0.35">
      <c r="A13" s="21" t="s">
        <v>51</v>
      </c>
      <c r="B13" s="26" t="s">
        <v>52</v>
      </c>
      <c r="C13" s="13" t="s">
        <v>53</v>
      </c>
      <c r="D13" s="22" t="s">
        <v>31</v>
      </c>
      <c r="E13" s="143">
        <v>176.005</v>
      </c>
      <c r="F13" s="244"/>
      <c r="G13" s="187">
        <f>'A-Price Proposal'!G13</f>
        <v>0</v>
      </c>
      <c r="H13" s="97">
        <f t="shared" si="0"/>
        <v>0</v>
      </c>
    </row>
    <row r="14" spans="1:8" ht="20.149999999999999" customHeight="1" x14ac:dyDescent="0.35">
      <c r="A14" s="21" t="s">
        <v>54</v>
      </c>
      <c r="B14" s="26" t="s">
        <v>55</v>
      </c>
      <c r="C14" s="13" t="s">
        <v>56</v>
      </c>
      <c r="D14" s="22" t="s">
        <v>31</v>
      </c>
      <c r="E14" s="143">
        <v>10.968</v>
      </c>
      <c r="F14" s="244"/>
      <c r="G14" s="187">
        <f>'A-Price Proposal'!G14</f>
        <v>0</v>
      </c>
      <c r="H14" s="97">
        <f t="shared" si="0"/>
        <v>0</v>
      </c>
    </row>
    <row r="15" spans="1:8" ht="20.149999999999999" customHeight="1" x14ac:dyDescent="0.35">
      <c r="A15" s="21" t="s">
        <v>57</v>
      </c>
      <c r="B15" s="26" t="s">
        <v>58</v>
      </c>
      <c r="C15" s="13" t="s">
        <v>59</v>
      </c>
      <c r="D15" s="22" t="s">
        <v>31</v>
      </c>
      <c r="E15" s="143">
        <v>0</v>
      </c>
      <c r="F15" s="244"/>
      <c r="G15" s="187">
        <f>'A-Price Proposal'!G15</f>
        <v>0</v>
      </c>
      <c r="H15" s="97">
        <f t="shared" si="0"/>
        <v>0</v>
      </c>
    </row>
    <row r="16" spans="1:8" ht="20.149999999999999" customHeight="1" x14ac:dyDescent="0.35">
      <c r="A16" s="21" t="s">
        <v>60</v>
      </c>
      <c r="B16" s="26" t="s">
        <v>61</v>
      </c>
      <c r="C16" s="13" t="s">
        <v>62</v>
      </c>
      <c r="D16" s="22" t="s">
        <v>63</v>
      </c>
      <c r="E16" s="143">
        <v>0</v>
      </c>
      <c r="F16" s="244"/>
      <c r="G16" s="187">
        <f>'A-Price Proposal'!G16</f>
        <v>0</v>
      </c>
      <c r="H16" s="97">
        <f t="shared" si="0"/>
        <v>0</v>
      </c>
    </row>
    <row r="17" spans="1:8" ht="20.149999999999999" customHeight="1" x14ac:dyDescent="0.35">
      <c r="A17" s="21" t="s">
        <v>64</v>
      </c>
      <c r="B17" s="25" t="s">
        <v>65</v>
      </c>
      <c r="C17" s="13" t="s">
        <v>66</v>
      </c>
      <c r="D17" s="22" t="s">
        <v>31</v>
      </c>
      <c r="E17" s="143">
        <v>56.389000000000003</v>
      </c>
      <c r="F17" s="243"/>
      <c r="G17" s="186">
        <f>'A-Price Proposal'!G17</f>
        <v>0</v>
      </c>
      <c r="H17" s="96">
        <f t="shared" si="0"/>
        <v>0</v>
      </c>
    </row>
    <row r="18" spans="1:8" ht="20.149999999999999" customHeight="1" x14ac:dyDescent="0.35">
      <c r="A18" s="21" t="s">
        <v>67</v>
      </c>
      <c r="B18" s="25" t="s">
        <v>68</v>
      </c>
      <c r="C18" s="13" t="s">
        <v>69</v>
      </c>
      <c r="D18" s="22" t="s">
        <v>31</v>
      </c>
      <c r="E18" s="143">
        <v>39.820999999999998</v>
      </c>
      <c r="F18" s="243"/>
      <c r="G18" s="186">
        <f>'A-Price Proposal'!G18</f>
        <v>0</v>
      </c>
      <c r="H18" s="96">
        <f t="shared" ref="H18:H20" si="1">F18*G18</f>
        <v>0</v>
      </c>
    </row>
    <row r="19" spans="1:8" ht="20.149999999999999" customHeight="1" x14ac:dyDescent="0.35">
      <c r="A19" s="21" t="s">
        <v>70</v>
      </c>
      <c r="B19" s="25" t="s">
        <v>71</v>
      </c>
      <c r="C19" s="13" t="s">
        <v>72</v>
      </c>
      <c r="D19" s="22" t="s">
        <v>31</v>
      </c>
      <c r="E19" s="143">
        <v>20.448</v>
      </c>
      <c r="F19" s="243"/>
      <c r="G19" s="186">
        <f>'A-Price Proposal'!G19</f>
        <v>0</v>
      </c>
      <c r="H19" s="96">
        <f t="shared" si="1"/>
        <v>0</v>
      </c>
    </row>
    <row r="20" spans="1:8" ht="20.149999999999999" customHeight="1" x14ac:dyDescent="0.35">
      <c r="A20" s="21" t="s">
        <v>73</v>
      </c>
      <c r="B20" s="25" t="s">
        <v>74</v>
      </c>
      <c r="C20" s="14" t="s">
        <v>75</v>
      </c>
      <c r="D20" s="22" t="s">
        <v>31</v>
      </c>
      <c r="E20" s="143">
        <v>57.6</v>
      </c>
      <c r="F20" s="243"/>
      <c r="G20" s="186">
        <f>'A-Price Proposal'!G20</f>
        <v>0</v>
      </c>
      <c r="H20" s="96">
        <f t="shared" si="1"/>
        <v>0</v>
      </c>
    </row>
    <row r="21" spans="1:8" ht="30" customHeight="1" x14ac:dyDescent="0.35">
      <c r="A21" s="7" t="s">
        <v>46</v>
      </c>
      <c r="B21" s="283" t="s">
        <v>76</v>
      </c>
      <c r="C21" s="283"/>
      <c r="D21" s="283"/>
      <c r="E21" s="132"/>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44">
        <v>67.715000000000003</v>
      </c>
      <c r="F23" s="247"/>
      <c r="G23" s="188">
        <f>'A-Price Proposal'!G23</f>
        <v>0</v>
      </c>
      <c r="H23" s="98">
        <f t="shared" ref="H23:H28" si="2">F23*G23</f>
        <v>0</v>
      </c>
    </row>
    <row r="24" spans="1:8" ht="20.149999999999999" customHeight="1" x14ac:dyDescent="0.35">
      <c r="A24" s="27" t="s">
        <v>83</v>
      </c>
      <c r="B24" s="28" t="s">
        <v>84</v>
      </c>
      <c r="C24" s="15" t="s">
        <v>85</v>
      </c>
      <c r="D24" s="30" t="s">
        <v>31</v>
      </c>
      <c r="E24" s="136">
        <v>0</v>
      </c>
      <c r="F24" s="248"/>
      <c r="G24" s="189">
        <f>'A-Price Proposal'!G24</f>
        <v>0</v>
      </c>
      <c r="H24" s="99">
        <f t="shared" si="2"/>
        <v>0</v>
      </c>
    </row>
    <row r="25" spans="1:8" ht="20.149999999999999" customHeight="1" x14ac:dyDescent="0.35">
      <c r="A25" s="27" t="s">
        <v>86</v>
      </c>
      <c r="B25" s="28" t="s">
        <v>87</v>
      </c>
      <c r="C25" s="15" t="s">
        <v>88</v>
      </c>
      <c r="D25" s="30" t="s">
        <v>31</v>
      </c>
      <c r="E25" s="136">
        <v>0</v>
      </c>
      <c r="F25" s="248"/>
      <c r="G25" s="189">
        <f>'A-Price Proposal'!G25</f>
        <v>0</v>
      </c>
      <c r="H25" s="99">
        <f t="shared" si="2"/>
        <v>0</v>
      </c>
    </row>
    <row r="26" spans="1:8" ht="20.149999999999999" customHeight="1" x14ac:dyDescent="0.35">
      <c r="A26" s="27" t="s">
        <v>89</v>
      </c>
      <c r="B26" s="28" t="s">
        <v>90</v>
      </c>
      <c r="C26" s="16" t="s">
        <v>91</v>
      </c>
      <c r="D26" s="30" t="s">
        <v>31</v>
      </c>
      <c r="E26" s="136">
        <v>37.85</v>
      </c>
      <c r="F26" s="248"/>
      <c r="G26" s="189">
        <f>'A-Price Proposal'!G26</f>
        <v>0</v>
      </c>
      <c r="H26" s="99">
        <f t="shared" si="2"/>
        <v>0</v>
      </c>
    </row>
    <row r="27" spans="1:8" ht="20.149999999999999" customHeight="1" x14ac:dyDescent="0.35">
      <c r="A27" s="27" t="s">
        <v>92</v>
      </c>
      <c r="B27" s="28" t="s">
        <v>49</v>
      </c>
      <c r="C27" s="16" t="s">
        <v>50</v>
      </c>
      <c r="D27" s="30" t="s">
        <v>31</v>
      </c>
      <c r="E27" s="136">
        <v>34.223999999999997</v>
      </c>
      <c r="F27" s="248"/>
      <c r="G27" s="189">
        <f>'A-Price Proposal'!G27</f>
        <v>0</v>
      </c>
      <c r="H27" s="99">
        <f t="shared" si="2"/>
        <v>0</v>
      </c>
    </row>
    <row r="28" spans="1:8" ht="20.149999999999999" customHeight="1" x14ac:dyDescent="0.35">
      <c r="A28" s="27" t="s">
        <v>93</v>
      </c>
      <c r="B28" s="86" t="s">
        <v>52</v>
      </c>
      <c r="C28" s="16" t="s">
        <v>53</v>
      </c>
      <c r="D28" s="30" t="s">
        <v>31</v>
      </c>
      <c r="E28" s="136">
        <v>34.223999999999997</v>
      </c>
      <c r="F28" s="248"/>
      <c r="G28" s="189">
        <f>'A-Price Proposal'!G28</f>
        <v>0</v>
      </c>
      <c r="H28" s="99">
        <f t="shared" si="2"/>
        <v>0</v>
      </c>
    </row>
    <row r="29" spans="1:8" ht="30" customHeight="1" x14ac:dyDescent="0.35">
      <c r="A29" s="8" t="s">
        <v>77</v>
      </c>
      <c r="B29" s="284" t="s">
        <v>94</v>
      </c>
      <c r="C29" s="284"/>
      <c r="D29" s="284"/>
      <c r="E29" s="135"/>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41">
        <v>0</v>
      </c>
      <c r="F31" s="237"/>
      <c r="G31" s="184">
        <f>'A-Price Proposal'!G31</f>
        <v>0</v>
      </c>
      <c r="H31" s="94">
        <f>F31*G31</f>
        <v>0</v>
      </c>
    </row>
    <row r="32" spans="1:8" ht="20.149999999999999" customHeight="1" x14ac:dyDescent="0.35">
      <c r="A32" s="31" t="s">
        <v>100</v>
      </c>
      <c r="B32" s="32" t="s">
        <v>101</v>
      </c>
      <c r="C32" s="11" t="s">
        <v>102</v>
      </c>
      <c r="D32" s="23" t="s">
        <v>41</v>
      </c>
      <c r="E32" s="141">
        <v>0</v>
      </c>
      <c r="F32" s="237"/>
      <c r="G32" s="184">
        <f>'A-Price Proposal'!G32</f>
        <v>0</v>
      </c>
      <c r="H32" s="94">
        <f t="shared" ref="H32:H34" si="3">F32*G32</f>
        <v>0</v>
      </c>
    </row>
    <row r="33" spans="1:8" ht="20.149999999999999" customHeight="1" x14ac:dyDescent="0.35">
      <c r="A33" s="31" t="s">
        <v>103</v>
      </c>
      <c r="B33" s="32" t="s">
        <v>104</v>
      </c>
      <c r="C33" s="11" t="s">
        <v>105</v>
      </c>
      <c r="D33" s="23" t="s">
        <v>63</v>
      </c>
      <c r="E33" s="141">
        <v>8</v>
      </c>
      <c r="F33" s="237"/>
      <c r="G33" s="184">
        <f>'A-Price Proposal'!G33</f>
        <v>0</v>
      </c>
      <c r="H33" s="94">
        <f t="shared" si="3"/>
        <v>0</v>
      </c>
    </row>
    <row r="34" spans="1:8" ht="20.149999999999999" customHeight="1" x14ac:dyDescent="0.35">
      <c r="A34" s="31" t="s">
        <v>106</v>
      </c>
      <c r="B34" s="32" t="s">
        <v>107</v>
      </c>
      <c r="C34" s="11" t="s">
        <v>108</v>
      </c>
      <c r="D34" s="23" t="s">
        <v>63</v>
      </c>
      <c r="E34" s="141">
        <v>13</v>
      </c>
      <c r="F34" s="237"/>
      <c r="G34" s="184">
        <f>'A-Price Proposal'!G34</f>
        <v>0</v>
      </c>
      <c r="H34" s="94">
        <f t="shared" si="3"/>
        <v>0</v>
      </c>
    </row>
    <row r="35" spans="1:8" ht="30" customHeight="1" x14ac:dyDescent="0.35">
      <c r="A35" s="5" t="s">
        <v>95</v>
      </c>
      <c r="B35" s="279" t="s">
        <v>109</v>
      </c>
      <c r="C35" s="279"/>
      <c r="D35" s="279"/>
      <c r="E35" s="128"/>
      <c r="F35" s="238"/>
      <c r="G35" s="82"/>
      <c r="H35" s="89">
        <f>SUM(H31:H34)</f>
        <v>0</v>
      </c>
    </row>
    <row r="36" spans="1:8" ht="30" customHeight="1" x14ac:dyDescent="0.35">
      <c r="A36" s="6" t="s">
        <v>110</v>
      </c>
      <c r="B36" s="169" t="s">
        <v>111</v>
      </c>
      <c r="C36" s="158"/>
      <c r="D36" s="158"/>
      <c r="E36" s="158"/>
      <c r="F36" s="250"/>
      <c r="G36" s="158"/>
      <c r="H36" s="159"/>
    </row>
    <row r="37" spans="1:8" ht="20.149999999999999" customHeight="1" x14ac:dyDescent="0.35">
      <c r="A37" s="19" t="s">
        <v>112</v>
      </c>
      <c r="B37" s="24" t="s">
        <v>113</v>
      </c>
      <c r="C37" s="17" t="s">
        <v>114</v>
      </c>
      <c r="D37" s="20" t="s">
        <v>63</v>
      </c>
      <c r="E37" s="142">
        <v>2</v>
      </c>
      <c r="F37" s="240"/>
      <c r="G37" s="185">
        <f>'A-Price Proposal'!G37</f>
        <v>0</v>
      </c>
      <c r="H37" s="95">
        <f>F37*G37</f>
        <v>0</v>
      </c>
    </row>
    <row r="38" spans="1:8" ht="20.149999999999999" customHeight="1" x14ac:dyDescent="0.35">
      <c r="A38" s="19" t="s">
        <v>115</v>
      </c>
      <c r="B38" s="24" t="s">
        <v>116</v>
      </c>
      <c r="C38" s="17" t="s">
        <v>117</v>
      </c>
      <c r="D38" s="20" t="s">
        <v>63</v>
      </c>
      <c r="E38" s="142">
        <v>2</v>
      </c>
      <c r="F38" s="240"/>
      <c r="G38" s="185">
        <f>'A-Price Proposal'!G38</f>
        <v>0</v>
      </c>
      <c r="H38" s="95">
        <f>F38*G38</f>
        <v>0</v>
      </c>
    </row>
    <row r="39" spans="1:8" ht="30" customHeight="1" x14ac:dyDescent="0.35">
      <c r="A39" s="6" t="s">
        <v>110</v>
      </c>
      <c r="B39" s="291" t="s">
        <v>118</v>
      </c>
      <c r="C39" s="291"/>
      <c r="D39" s="291"/>
      <c r="E39" s="13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43">
        <v>8.68</v>
      </c>
      <c r="F41" s="244"/>
      <c r="G41" s="187">
        <f>'A-Price Proposal'!G41</f>
        <v>0</v>
      </c>
      <c r="H41" s="97">
        <f>F41*G41</f>
        <v>0</v>
      </c>
    </row>
    <row r="42" spans="1:8" ht="20.149999999999999" customHeight="1" x14ac:dyDescent="0.35">
      <c r="A42" s="21" t="s">
        <v>124</v>
      </c>
      <c r="B42" s="25" t="s">
        <v>125</v>
      </c>
      <c r="C42" s="13" t="s">
        <v>126</v>
      </c>
      <c r="D42" s="22" t="s">
        <v>127</v>
      </c>
      <c r="E42" s="143">
        <v>173.8</v>
      </c>
      <c r="F42" s="244"/>
      <c r="G42" s="187">
        <f>'A-Price Proposal'!G42</f>
        <v>0</v>
      </c>
      <c r="H42" s="97">
        <f>F42*G42</f>
        <v>0</v>
      </c>
    </row>
    <row r="43" spans="1:8" ht="20.149999999999999" customHeight="1" x14ac:dyDescent="0.35">
      <c r="A43" s="21" t="s">
        <v>128</v>
      </c>
      <c r="B43" s="25" t="s">
        <v>129</v>
      </c>
      <c r="C43" s="13" t="s">
        <v>130</v>
      </c>
      <c r="D43" s="22" t="s">
        <v>31</v>
      </c>
      <c r="E43" s="143">
        <v>2.3940000000000001</v>
      </c>
      <c r="F43" s="244"/>
      <c r="G43" s="187">
        <f>'A-Price Proposal'!G43</f>
        <v>0</v>
      </c>
      <c r="H43" s="97">
        <f t="shared" ref="H43:H44" si="4">F43*G43</f>
        <v>0</v>
      </c>
    </row>
    <row r="44" spans="1:8" ht="20.149999999999999" customHeight="1" x14ac:dyDescent="0.35">
      <c r="A44" s="21" t="s">
        <v>131</v>
      </c>
      <c r="B44" s="25" t="s">
        <v>132</v>
      </c>
      <c r="C44" s="13" t="s">
        <v>133</v>
      </c>
      <c r="D44" s="22" t="s">
        <v>127</v>
      </c>
      <c r="E44" s="143">
        <v>17.053999999999998</v>
      </c>
      <c r="F44" s="244"/>
      <c r="G44" s="187">
        <f>'A-Price Proposal'!G44</f>
        <v>0</v>
      </c>
      <c r="H44" s="97">
        <f t="shared" si="4"/>
        <v>0</v>
      </c>
    </row>
    <row r="45" spans="1:8" ht="30" customHeight="1" x14ac:dyDescent="0.35">
      <c r="A45" s="7" t="s">
        <v>119</v>
      </c>
      <c r="B45" s="309" t="s">
        <v>134</v>
      </c>
      <c r="C45" s="309"/>
      <c r="D45" s="309"/>
      <c r="E45" s="132"/>
      <c r="F45" s="245"/>
      <c r="G45" s="84"/>
      <c r="H45" s="91">
        <f>SUM(H41:H44)</f>
        <v>0</v>
      </c>
    </row>
    <row r="46" spans="1:8" ht="30" customHeight="1" x14ac:dyDescent="0.35">
      <c r="A46" s="116" t="s">
        <v>135</v>
      </c>
      <c r="B46" s="163" t="s">
        <v>136</v>
      </c>
      <c r="C46" s="164"/>
      <c r="D46" s="164"/>
      <c r="E46" s="164"/>
      <c r="F46" s="252"/>
      <c r="G46" s="164"/>
      <c r="H46" s="165"/>
    </row>
    <row r="47" spans="1:8" s="33" customFormat="1" ht="19.899999999999999" customHeight="1" x14ac:dyDescent="0.35">
      <c r="A47" s="27" t="s">
        <v>137</v>
      </c>
      <c r="B47" s="86" t="s">
        <v>138</v>
      </c>
      <c r="C47" s="16" t="s">
        <v>139</v>
      </c>
      <c r="D47" s="30" t="s">
        <v>140</v>
      </c>
      <c r="E47" s="136">
        <v>1</v>
      </c>
      <c r="F47" s="253"/>
      <c r="G47" s="189">
        <f>'A-Price Proposal'!G47</f>
        <v>0</v>
      </c>
      <c r="H47" s="115">
        <f>F47*G47</f>
        <v>0</v>
      </c>
    </row>
    <row r="48" spans="1:8" ht="30" customHeight="1" x14ac:dyDescent="0.35">
      <c r="A48" s="116" t="s">
        <v>135</v>
      </c>
      <c r="B48" s="285" t="s">
        <v>141</v>
      </c>
      <c r="C48" s="286"/>
      <c r="D48" s="287"/>
      <c r="E48" s="135"/>
      <c r="F48" s="249"/>
      <c r="G48" s="182"/>
      <c r="H48" s="80">
        <f>H47</f>
        <v>0</v>
      </c>
    </row>
    <row r="49" spans="1:8" ht="34.9" customHeight="1" x14ac:dyDescent="0.35">
      <c r="A49" s="35"/>
      <c r="B49" s="276" t="s">
        <v>236</v>
      </c>
      <c r="C49" s="276"/>
      <c r="D49" s="276"/>
      <c r="E49" s="36"/>
      <c r="F49" s="254"/>
      <c r="G49" s="36"/>
      <c r="H49" s="209">
        <f>SUM(H45,H39,H35,H29,H21,H10,H48,H6)</f>
        <v>0</v>
      </c>
    </row>
  </sheetData>
  <sheetProtection algorithmName="SHA-512" hashValue="RGQdbOq6GzQ+9nBLqMjBRs/+ttssWS857LJHe/2V317ZCUOH4/0zFEb/QmdLLXqfAM/l6EUD8MzzANdv5nJ4Ww==" saltValue="AF8hPhtjrIXDCgaj3jdTfQ==" spinCount="100000" sheet="1" objects="1" scenarios="1"/>
  <mergeCells count="10">
    <mergeCell ref="B49:D49"/>
    <mergeCell ref="A1:H1"/>
    <mergeCell ref="B39:D39"/>
    <mergeCell ref="B45:D45"/>
    <mergeCell ref="B6:D6"/>
    <mergeCell ref="B10:D10"/>
    <mergeCell ref="B21:D21"/>
    <mergeCell ref="B29:D29"/>
    <mergeCell ref="B35:D35"/>
    <mergeCell ref="B48:D48"/>
  </mergeCells>
  <conditionalFormatting sqref="G2:H2">
    <cfRule type="cellIs" dxfId="11" priority="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F40"/>
  <sheetViews>
    <sheetView zoomScaleNormal="100" workbookViewId="0">
      <selection sqref="A1:F31"/>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5" customHeight="1" x14ac:dyDescent="0.35">
      <c r="A1" s="293" t="s">
        <v>247</v>
      </c>
      <c r="B1" s="293"/>
      <c r="C1" s="293"/>
      <c r="D1" s="293"/>
      <c r="E1" s="293"/>
      <c r="F1" s="293"/>
    </row>
    <row r="2" spans="1:6" ht="40" customHeight="1" x14ac:dyDescent="0.35">
      <c r="A2" s="34"/>
      <c r="B2" s="34" t="s">
        <v>19</v>
      </c>
      <c r="C2" s="34" t="s">
        <v>149</v>
      </c>
      <c r="D2" s="34" t="s">
        <v>150</v>
      </c>
      <c r="E2" s="34" t="s">
        <v>24</v>
      </c>
      <c r="F2" s="67" t="s">
        <v>25</v>
      </c>
    </row>
    <row r="3" spans="1:6" ht="30" customHeight="1" x14ac:dyDescent="0.35">
      <c r="A3" s="5" t="s">
        <v>151</v>
      </c>
      <c r="B3" s="313" t="s">
        <v>152</v>
      </c>
      <c r="C3" s="314"/>
      <c r="D3" s="314"/>
      <c r="E3" s="314"/>
      <c r="F3" s="315"/>
    </row>
    <row r="4" spans="1:6" x14ac:dyDescent="0.35">
      <c r="A4" s="31" t="s">
        <v>153</v>
      </c>
      <c r="B4" s="39" t="s">
        <v>154</v>
      </c>
      <c r="C4" s="40" t="s">
        <v>155</v>
      </c>
      <c r="D4" s="41">
        <v>0</v>
      </c>
      <c r="E4" s="68">
        <f>'B-Price Proposal'!E4</f>
        <v>0</v>
      </c>
      <c r="F4" s="68">
        <f>D4*E4</f>
        <v>0</v>
      </c>
    </row>
    <row r="5" spans="1:6" x14ac:dyDescent="0.35">
      <c r="A5" s="31" t="s">
        <v>156</v>
      </c>
      <c r="B5" s="39" t="s">
        <v>157</v>
      </c>
      <c r="C5" s="40" t="s">
        <v>158</v>
      </c>
      <c r="D5" s="41">
        <v>2</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304" t="s">
        <v>161</v>
      </c>
      <c r="C7" s="305"/>
      <c r="D7" s="305"/>
      <c r="E7" s="305"/>
      <c r="F7" s="316"/>
    </row>
    <row r="8" spans="1:6" x14ac:dyDescent="0.35">
      <c r="A8" s="19" t="s">
        <v>162</v>
      </c>
      <c r="B8" s="43" t="s">
        <v>163</v>
      </c>
      <c r="C8" s="44" t="s">
        <v>164</v>
      </c>
      <c r="D8" s="45">
        <v>6</v>
      </c>
      <c r="E8" s="70">
        <f>'B-Price Proposal'!E8</f>
        <v>0</v>
      </c>
      <c r="F8" s="70">
        <f>D8*E8</f>
        <v>0</v>
      </c>
    </row>
    <row r="9" spans="1:6" x14ac:dyDescent="0.35">
      <c r="A9" s="19" t="s">
        <v>165</v>
      </c>
      <c r="B9" s="43" t="s">
        <v>166</v>
      </c>
      <c r="C9" s="44" t="s">
        <v>167</v>
      </c>
      <c r="D9" s="45">
        <v>2</v>
      </c>
      <c r="E9" s="70">
        <f>'B-Price Proposal'!E9</f>
        <v>0</v>
      </c>
      <c r="F9" s="70">
        <f t="shared" ref="F9:F12" si="0">D9*E9</f>
        <v>0</v>
      </c>
    </row>
    <row r="10" spans="1:6" x14ac:dyDescent="0.35">
      <c r="A10" s="19" t="s">
        <v>168</v>
      </c>
      <c r="B10" s="43" t="s">
        <v>169</v>
      </c>
      <c r="C10" s="44" t="s">
        <v>170</v>
      </c>
      <c r="D10" s="45">
        <v>2</v>
      </c>
      <c r="E10" s="70">
        <f>'B-Price Proposal'!E10</f>
        <v>0</v>
      </c>
      <c r="F10" s="70">
        <f t="shared" si="0"/>
        <v>0</v>
      </c>
    </row>
    <row r="11" spans="1:6" x14ac:dyDescent="0.35">
      <c r="A11" s="19" t="s">
        <v>171</v>
      </c>
      <c r="B11" s="43" t="s">
        <v>172</v>
      </c>
      <c r="C11" s="44" t="s">
        <v>173</v>
      </c>
      <c r="D11" s="45">
        <v>1</v>
      </c>
      <c r="E11" s="70">
        <f>'B-Price Proposal'!E11</f>
        <v>0</v>
      </c>
      <c r="F11" s="70">
        <f t="shared" si="0"/>
        <v>0</v>
      </c>
    </row>
    <row r="12" spans="1:6" x14ac:dyDescent="0.35">
      <c r="A12" s="19" t="s">
        <v>174</v>
      </c>
      <c r="B12" s="43" t="s">
        <v>175</v>
      </c>
      <c r="C12" s="44" t="s">
        <v>176</v>
      </c>
      <c r="D12" s="45">
        <v>0</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317" t="s">
        <v>179</v>
      </c>
      <c r="C14" s="318"/>
      <c r="D14" s="318"/>
      <c r="E14" s="318"/>
      <c r="F14" s="319"/>
    </row>
    <row r="15" spans="1:6" x14ac:dyDescent="0.35">
      <c r="A15" s="214" t="s">
        <v>180</v>
      </c>
      <c r="B15" s="46" t="s">
        <v>181</v>
      </c>
      <c r="C15" s="47" t="s">
        <v>158</v>
      </c>
      <c r="D15" s="48">
        <v>6</v>
      </c>
      <c r="E15" s="72">
        <f>'B-Price Proposal'!E15</f>
        <v>0</v>
      </c>
      <c r="F15" s="72">
        <f>D15*E15</f>
        <v>0</v>
      </c>
    </row>
    <row r="16" spans="1:6" x14ac:dyDescent="0.35">
      <c r="A16" s="21" t="s">
        <v>182</v>
      </c>
      <c r="B16" s="46" t="s">
        <v>183</v>
      </c>
      <c r="C16" s="47" t="s">
        <v>184</v>
      </c>
      <c r="D16" s="48">
        <v>5</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320" t="s">
        <v>187</v>
      </c>
      <c r="C18" s="321"/>
      <c r="D18" s="321"/>
      <c r="E18" s="321"/>
      <c r="F18" s="322"/>
    </row>
    <row r="19" spans="1:6" x14ac:dyDescent="0.35">
      <c r="A19" s="27" t="s">
        <v>188</v>
      </c>
      <c r="B19" s="49" t="s">
        <v>189</v>
      </c>
      <c r="C19" s="29" t="s">
        <v>190</v>
      </c>
      <c r="D19" s="50">
        <v>9</v>
      </c>
      <c r="E19" s="74">
        <f>'B-Price Proposal'!E19</f>
        <v>0</v>
      </c>
      <c r="F19" s="74">
        <f>D19*E19</f>
        <v>0</v>
      </c>
    </row>
    <row r="20" spans="1:6" x14ac:dyDescent="0.35">
      <c r="A20" s="27" t="s">
        <v>191</v>
      </c>
      <c r="B20" s="49" t="s">
        <v>192</v>
      </c>
      <c r="C20" s="29" t="s">
        <v>193</v>
      </c>
      <c r="D20" s="50">
        <v>1</v>
      </c>
      <c r="E20" s="74">
        <f>'B-Price Proposal'!E20</f>
        <v>0</v>
      </c>
      <c r="F20" s="74">
        <f t="shared" ref="F20:F22" si="1">D20*E20</f>
        <v>0</v>
      </c>
    </row>
    <row r="21" spans="1:6" x14ac:dyDescent="0.35">
      <c r="A21" s="27" t="s">
        <v>194</v>
      </c>
      <c r="B21" s="49" t="s">
        <v>195</v>
      </c>
      <c r="C21" s="29" t="s">
        <v>196</v>
      </c>
      <c r="D21" s="50">
        <v>0</v>
      </c>
      <c r="E21" s="74">
        <f>'B-Price Proposal'!E21</f>
        <v>0</v>
      </c>
      <c r="F21" s="74">
        <f t="shared" si="1"/>
        <v>0</v>
      </c>
    </row>
    <row r="22" spans="1:6" x14ac:dyDescent="0.35">
      <c r="A22" s="27" t="s">
        <v>197</v>
      </c>
      <c r="B22" s="49" t="s">
        <v>198</v>
      </c>
      <c r="C22" s="29" t="s">
        <v>199</v>
      </c>
      <c r="D22" s="50">
        <v>0</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323" t="s">
        <v>202</v>
      </c>
      <c r="C24" s="324"/>
      <c r="D24" s="324"/>
      <c r="E24" s="324"/>
      <c r="F24" s="325"/>
    </row>
    <row r="25" spans="1:6" x14ac:dyDescent="0.35">
      <c r="A25" s="31" t="s">
        <v>203</v>
      </c>
      <c r="B25" s="39" t="s">
        <v>204</v>
      </c>
      <c r="C25" s="40" t="s">
        <v>205</v>
      </c>
      <c r="D25" s="41">
        <v>1</v>
      </c>
      <c r="E25" s="68">
        <f>'B-Price Proposal'!E25</f>
        <v>0</v>
      </c>
      <c r="F25" s="68">
        <f>D25*E25</f>
        <v>0</v>
      </c>
    </row>
    <row r="26" spans="1:6" x14ac:dyDescent="0.35">
      <c r="A26" s="31" t="s">
        <v>206</v>
      </c>
      <c r="B26" s="39" t="s">
        <v>207</v>
      </c>
      <c r="C26" s="40" t="s">
        <v>208</v>
      </c>
      <c r="D26" s="41">
        <v>0</v>
      </c>
      <c r="E26" s="68">
        <f>'B-Price Proposal'!E26</f>
        <v>0</v>
      </c>
      <c r="F26" s="68">
        <f>D26*E26</f>
        <v>0</v>
      </c>
    </row>
    <row r="27" spans="1:6" ht="30" customHeight="1" x14ac:dyDescent="0.35">
      <c r="A27" s="57" t="s">
        <v>201</v>
      </c>
      <c r="B27" s="326" t="s">
        <v>209</v>
      </c>
      <c r="C27" s="327"/>
      <c r="D27" s="58"/>
      <c r="E27" s="58"/>
      <c r="F27" s="76">
        <f>SUM(F25:F26)</f>
        <v>0</v>
      </c>
    </row>
    <row r="28" spans="1:6" s="33" customFormat="1" ht="34.9" customHeight="1" x14ac:dyDescent="0.35">
      <c r="A28" s="87" t="s">
        <v>210</v>
      </c>
      <c r="B28" s="304" t="s">
        <v>211</v>
      </c>
      <c r="C28" s="316"/>
      <c r="D28" s="52"/>
      <c r="E28" s="52"/>
      <c r="F28" s="88"/>
    </row>
    <row r="29" spans="1:6" x14ac:dyDescent="0.35">
      <c r="A29" s="179" t="s">
        <v>212</v>
      </c>
      <c r="B29" s="179" t="s">
        <v>213</v>
      </c>
      <c r="C29" s="180" t="s">
        <v>238</v>
      </c>
      <c r="D29" s="45">
        <v>1</v>
      </c>
      <c r="E29" s="70">
        <f>'B-Price Proposal'!E29</f>
        <v>0</v>
      </c>
      <c r="F29" s="190">
        <f>D29*E29</f>
        <v>0</v>
      </c>
    </row>
    <row r="30" spans="1:6" ht="34.9" customHeight="1" x14ac:dyDescent="0.35">
      <c r="A30" s="87" t="s">
        <v>210</v>
      </c>
      <c r="B30" s="302" t="s">
        <v>239</v>
      </c>
      <c r="C30" s="303"/>
      <c r="D30" s="103"/>
      <c r="E30" s="102"/>
      <c r="F30" s="88">
        <f>F29</f>
        <v>0</v>
      </c>
    </row>
    <row r="31" spans="1:6" ht="40.15" customHeight="1" x14ac:dyDescent="0.35">
      <c r="A31" s="37"/>
      <c r="B31" s="38"/>
      <c r="C31" s="276" t="s">
        <v>216</v>
      </c>
      <c r="D31" s="276"/>
      <c r="E31" s="100"/>
      <c r="F31" s="101">
        <f>SUM(F6,F13,F17,F23,F27, F30)</f>
        <v>0</v>
      </c>
    </row>
    <row r="32" spans="1:6" hidden="1" x14ac:dyDescent="0.35">
      <c r="C32" s="4" t="s">
        <v>217</v>
      </c>
      <c r="D32" s="1"/>
    </row>
    <row r="33" spans="2:4" hidden="1" x14ac:dyDescent="0.35">
      <c r="C33" s="2" t="s">
        <v>218</v>
      </c>
      <c r="D33" s="1">
        <v>20</v>
      </c>
    </row>
    <row r="34" spans="2:4" hidden="1" x14ac:dyDescent="0.35">
      <c r="C34" s="2" t="s">
        <v>219</v>
      </c>
      <c r="D34" s="1">
        <v>29</v>
      </c>
    </row>
    <row r="35" spans="2:4" hidden="1" x14ac:dyDescent="0.35">
      <c r="C35" s="2" t="s">
        <v>220</v>
      </c>
      <c r="D35" s="1">
        <v>4</v>
      </c>
    </row>
    <row r="36" spans="2:4" hidden="1" x14ac:dyDescent="0.35">
      <c r="C36" s="2" t="s">
        <v>221</v>
      </c>
      <c r="D36" s="1">
        <v>1</v>
      </c>
    </row>
    <row r="40" spans="2:4" x14ac:dyDescent="0.35">
      <c r="B40" s="3"/>
    </row>
  </sheetData>
  <sheetProtection algorithmName="SHA-512" hashValue="f/1768blDdjBnsycJpgw9rPXcZJI946GOJXV8A0JPG8dn9TRMdOjZftj93srDSex1YpC/U2FNrVJgcS3t0kFWA==" saltValue="0aY/dOlYv9Vvx1Mxd71w6g==" spinCount="100000" sheet="1" objects="1" scenarios="1"/>
  <mergeCells count="14">
    <mergeCell ref="B30:C30"/>
    <mergeCell ref="C31:D31"/>
    <mergeCell ref="A1:F1"/>
    <mergeCell ref="B3:F3"/>
    <mergeCell ref="B7:F7"/>
    <mergeCell ref="B14:F14"/>
    <mergeCell ref="B18:F18"/>
    <mergeCell ref="B24:F24"/>
    <mergeCell ref="B27:C27"/>
    <mergeCell ref="B28:C28"/>
    <mergeCell ref="B23:C23"/>
    <mergeCell ref="B17:C17"/>
    <mergeCell ref="B13:C13"/>
    <mergeCell ref="B6:C6"/>
  </mergeCells>
  <conditionalFormatting sqref="B31">
    <cfRule type="containsText" dxfId="10" priority="1" operator="containsText" text="Y.23.0">
      <formula>NOT(ISERROR(SEARCH("Y.23.0",B31)))</formula>
    </cfRule>
  </conditionalFormatting>
  <conditionalFormatting sqref="E2:F2">
    <cfRule type="cellIs" dxfId="9" priority="2" operator="equal">
      <formula>0</formula>
    </cfRule>
  </conditionalFormatting>
  <pageMargins left="0.7" right="0.7" top="0.75" bottom="0.75" header="0.3" footer="0.3"/>
  <ignoredErrors>
    <ignoredError sqref="F13 F17 F23 F27"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A1:H49"/>
  <sheetViews>
    <sheetView zoomScale="85" zoomScaleNormal="85" workbookViewId="0">
      <selection activeCell="E4" sqref="E4"/>
    </sheetView>
  </sheetViews>
  <sheetFormatPr defaultRowHeight="14.5" x14ac:dyDescent="0.35"/>
  <cols>
    <col min="1" max="1" width="5.54296875" customWidth="1"/>
    <col min="2" max="2" width="20.54296875" style="3" customWidth="1"/>
    <col min="3" max="3" width="103.7265625" style="9" customWidth="1"/>
    <col min="4" max="8" width="20.54296875" customWidth="1"/>
  </cols>
  <sheetData>
    <row r="1" spans="1:8" ht="151.5" customHeight="1" x14ac:dyDescent="0.35">
      <c r="A1" s="277" t="s">
        <v>248</v>
      </c>
      <c r="B1" s="277"/>
      <c r="C1" s="277"/>
      <c r="D1" s="277"/>
      <c r="E1" s="277"/>
      <c r="F1" s="277"/>
      <c r="G1" s="277"/>
      <c r="H1" s="278"/>
    </row>
    <row r="2" spans="1:8" ht="59.25" customHeight="1" x14ac:dyDescent="0.35">
      <c r="A2" s="34"/>
      <c r="B2" s="34" t="s">
        <v>19</v>
      </c>
      <c r="C2" s="34" t="s">
        <v>20</v>
      </c>
      <c r="D2" s="34" t="s">
        <v>21</v>
      </c>
      <c r="E2" s="34" t="s">
        <v>233</v>
      </c>
      <c r="F2" s="146" t="s">
        <v>234</v>
      </c>
      <c r="G2" s="67" t="s">
        <v>24</v>
      </c>
      <c r="H2" s="67" t="s">
        <v>25</v>
      </c>
    </row>
    <row r="3" spans="1:8" ht="30" customHeight="1" x14ac:dyDescent="0.35">
      <c r="A3" s="5" t="s">
        <v>26</v>
      </c>
      <c r="B3" s="151" t="s">
        <v>27</v>
      </c>
      <c r="C3" s="152"/>
      <c r="D3" s="152"/>
      <c r="E3" s="152"/>
      <c r="F3" s="236"/>
      <c r="G3" s="152"/>
      <c r="H3" s="153"/>
    </row>
    <row r="4" spans="1:8" ht="20.149999999999999" customHeight="1" x14ac:dyDescent="0.35">
      <c r="A4" s="11" t="s">
        <v>28</v>
      </c>
      <c r="B4" s="23" t="s">
        <v>29</v>
      </c>
      <c r="C4" s="11" t="s">
        <v>30</v>
      </c>
      <c r="D4" s="23" t="s">
        <v>31</v>
      </c>
      <c r="E4" s="141">
        <v>26.3</v>
      </c>
      <c r="F4" s="237"/>
      <c r="G4" s="184">
        <f>'A-Price Proposal'!G4</f>
        <v>0</v>
      </c>
      <c r="H4" s="94">
        <f>F4*G4</f>
        <v>0</v>
      </c>
    </row>
    <row r="5" spans="1:8" ht="20.149999999999999" customHeight="1" x14ac:dyDescent="0.35">
      <c r="A5" s="11" t="s">
        <v>32</v>
      </c>
      <c r="B5" s="23" t="s">
        <v>33</v>
      </c>
      <c r="C5" s="10" t="s">
        <v>34</v>
      </c>
      <c r="D5" s="23" t="s">
        <v>31</v>
      </c>
      <c r="E5" s="141">
        <v>34.412999999999997</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42">
        <v>55.064999999999998</v>
      </c>
      <c r="F8" s="240"/>
      <c r="G8" s="185">
        <f>'A-Price Proposal'!G8</f>
        <v>0</v>
      </c>
      <c r="H8" s="95">
        <f>F8*G8</f>
        <v>0</v>
      </c>
    </row>
    <row r="9" spans="1:8" ht="20.149999999999999" customHeight="1" x14ac:dyDescent="0.35">
      <c r="A9" s="19" t="s">
        <v>42</v>
      </c>
      <c r="B9" s="24" t="s">
        <v>43</v>
      </c>
      <c r="C9" s="12" t="s">
        <v>44</v>
      </c>
      <c r="D9" s="20" t="s">
        <v>41</v>
      </c>
      <c r="E9" s="142">
        <v>55.064999999999998</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43">
        <v>115.503</v>
      </c>
      <c r="F12" s="243"/>
      <c r="G12" s="186">
        <f>'A-Price Proposal'!G12</f>
        <v>0</v>
      </c>
      <c r="H12" s="96">
        <f t="shared" ref="H12:H17" si="0">F12*G12</f>
        <v>0</v>
      </c>
    </row>
    <row r="13" spans="1:8" ht="20.149999999999999" customHeight="1" x14ac:dyDescent="0.35">
      <c r="A13" s="21" t="s">
        <v>51</v>
      </c>
      <c r="B13" s="26" t="s">
        <v>52</v>
      </c>
      <c r="C13" s="13" t="s">
        <v>53</v>
      </c>
      <c r="D13" s="22" t="s">
        <v>31</v>
      </c>
      <c r="E13" s="143">
        <v>115.503</v>
      </c>
      <c r="F13" s="244"/>
      <c r="G13" s="187">
        <f>'A-Price Proposal'!G13</f>
        <v>0</v>
      </c>
      <c r="H13" s="97">
        <f t="shared" si="0"/>
        <v>0</v>
      </c>
    </row>
    <row r="14" spans="1:8" ht="20.149999999999999" customHeight="1" x14ac:dyDescent="0.35">
      <c r="A14" s="21" t="s">
        <v>54</v>
      </c>
      <c r="B14" s="26" t="s">
        <v>55</v>
      </c>
      <c r="C14" s="13" t="s">
        <v>56</v>
      </c>
      <c r="D14" s="22" t="s">
        <v>31</v>
      </c>
      <c r="E14" s="143">
        <v>21.975999999999999</v>
      </c>
      <c r="F14" s="244"/>
      <c r="G14" s="187">
        <f>'A-Price Proposal'!G14</f>
        <v>0</v>
      </c>
      <c r="H14" s="97">
        <f t="shared" si="0"/>
        <v>0</v>
      </c>
    </row>
    <row r="15" spans="1:8" ht="20.149999999999999" customHeight="1" x14ac:dyDescent="0.35">
      <c r="A15" s="21" t="s">
        <v>57</v>
      </c>
      <c r="B15" s="26" t="s">
        <v>58</v>
      </c>
      <c r="C15" s="13" t="s">
        <v>59</v>
      </c>
      <c r="D15" s="22" t="s">
        <v>31</v>
      </c>
      <c r="E15" s="143">
        <v>0</v>
      </c>
      <c r="F15" s="244"/>
      <c r="G15" s="187">
        <f>'A-Price Proposal'!G15</f>
        <v>0</v>
      </c>
      <c r="H15" s="97">
        <f t="shared" si="0"/>
        <v>0</v>
      </c>
    </row>
    <row r="16" spans="1:8" ht="20.149999999999999" customHeight="1" x14ac:dyDescent="0.35">
      <c r="A16" s="21" t="s">
        <v>60</v>
      </c>
      <c r="B16" s="26" t="s">
        <v>61</v>
      </c>
      <c r="C16" s="13" t="s">
        <v>62</v>
      </c>
      <c r="D16" s="22" t="s">
        <v>63</v>
      </c>
      <c r="E16" s="143">
        <v>0</v>
      </c>
      <c r="F16" s="244"/>
      <c r="G16" s="187">
        <f>'A-Price Proposal'!G16</f>
        <v>0</v>
      </c>
      <c r="H16" s="97">
        <f t="shared" si="0"/>
        <v>0</v>
      </c>
    </row>
    <row r="17" spans="1:8" ht="20.149999999999999" customHeight="1" x14ac:dyDescent="0.35">
      <c r="A17" s="21" t="s">
        <v>64</v>
      </c>
      <c r="B17" s="25" t="s">
        <v>65</v>
      </c>
      <c r="C17" s="13" t="s">
        <v>66</v>
      </c>
      <c r="D17" s="22" t="s">
        <v>31</v>
      </c>
      <c r="E17" s="143">
        <v>17.305</v>
      </c>
      <c r="F17" s="243"/>
      <c r="G17" s="186">
        <f>'A-Price Proposal'!G17</f>
        <v>0</v>
      </c>
      <c r="H17" s="96">
        <f t="shared" si="0"/>
        <v>0</v>
      </c>
    </row>
    <row r="18" spans="1:8" ht="20.149999999999999" customHeight="1" x14ac:dyDescent="0.35">
      <c r="A18" s="21" t="s">
        <v>67</v>
      </c>
      <c r="B18" s="25" t="s">
        <v>68</v>
      </c>
      <c r="C18" s="13" t="s">
        <v>69</v>
      </c>
      <c r="D18" s="22" t="s">
        <v>31</v>
      </c>
      <c r="E18" s="143">
        <v>14.185</v>
      </c>
      <c r="F18" s="243"/>
      <c r="G18" s="186">
        <f>'A-Price Proposal'!G18</f>
        <v>0</v>
      </c>
      <c r="H18" s="96">
        <f t="shared" ref="H18:H20" si="1">F18*G18</f>
        <v>0</v>
      </c>
    </row>
    <row r="19" spans="1:8" ht="20.149999999999999" customHeight="1" x14ac:dyDescent="0.35">
      <c r="A19" s="21" t="s">
        <v>70</v>
      </c>
      <c r="B19" s="25" t="s">
        <v>71</v>
      </c>
      <c r="C19" s="13" t="s">
        <v>72</v>
      </c>
      <c r="D19" s="22" t="s">
        <v>31</v>
      </c>
      <c r="E19" s="143">
        <v>34.01</v>
      </c>
      <c r="F19" s="243"/>
      <c r="G19" s="186">
        <f>'A-Price Proposal'!G19</f>
        <v>0</v>
      </c>
      <c r="H19" s="96">
        <f t="shared" si="1"/>
        <v>0</v>
      </c>
    </row>
    <row r="20" spans="1:8" ht="20.149999999999999" customHeight="1" x14ac:dyDescent="0.35">
      <c r="A20" s="21" t="s">
        <v>73</v>
      </c>
      <c r="B20" s="25" t="s">
        <v>74</v>
      </c>
      <c r="C20" s="14" t="s">
        <v>75</v>
      </c>
      <c r="D20" s="22" t="s">
        <v>31</v>
      </c>
      <c r="E20" s="143">
        <v>57.582000000000001</v>
      </c>
      <c r="F20" s="243"/>
      <c r="G20" s="186">
        <f>'A-Price Proposal'!G20</f>
        <v>0</v>
      </c>
      <c r="H20" s="96">
        <f t="shared" si="1"/>
        <v>0</v>
      </c>
    </row>
    <row r="21" spans="1:8" ht="30" customHeight="1" x14ac:dyDescent="0.35">
      <c r="A21" s="7" t="s">
        <v>46</v>
      </c>
      <c r="B21" s="283" t="s">
        <v>76</v>
      </c>
      <c r="C21" s="283"/>
      <c r="D21" s="283"/>
      <c r="E21" s="132"/>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44">
        <v>67.715000000000003</v>
      </c>
      <c r="F23" s="247"/>
      <c r="G23" s="188">
        <f>'A-Price Proposal'!G23</f>
        <v>0</v>
      </c>
      <c r="H23" s="98">
        <f t="shared" ref="H23:H28" si="2">F23*G23</f>
        <v>0</v>
      </c>
    </row>
    <row r="24" spans="1:8" ht="20.149999999999999" customHeight="1" x14ac:dyDescent="0.35">
      <c r="A24" s="27" t="s">
        <v>83</v>
      </c>
      <c r="B24" s="28" t="s">
        <v>84</v>
      </c>
      <c r="C24" s="15" t="s">
        <v>85</v>
      </c>
      <c r="D24" s="30" t="s">
        <v>31</v>
      </c>
      <c r="E24" s="136">
        <v>26.3</v>
      </c>
      <c r="F24" s="248"/>
      <c r="G24" s="189">
        <f>'A-Price Proposal'!G24</f>
        <v>0</v>
      </c>
      <c r="H24" s="99">
        <f t="shared" si="2"/>
        <v>0</v>
      </c>
    </row>
    <row r="25" spans="1:8" ht="20.149999999999999" customHeight="1" x14ac:dyDescent="0.35">
      <c r="A25" s="27" t="s">
        <v>86</v>
      </c>
      <c r="B25" s="28" t="s">
        <v>87</v>
      </c>
      <c r="C25" s="15" t="s">
        <v>88</v>
      </c>
      <c r="D25" s="30" t="s">
        <v>31</v>
      </c>
      <c r="E25" s="136">
        <v>34.412999999999997</v>
      </c>
      <c r="F25" s="248"/>
      <c r="G25" s="189">
        <f>'A-Price Proposal'!G25</f>
        <v>0</v>
      </c>
      <c r="H25" s="99">
        <f t="shared" si="2"/>
        <v>0</v>
      </c>
    </row>
    <row r="26" spans="1:8" ht="20.149999999999999" customHeight="1" x14ac:dyDescent="0.35">
      <c r="A26" s="27" t="s">
        <v>89</v>
      </c>
      <c r="B26" s="28" t="s">
        <v>90</v>
      </c>
      <c r="C26" s="16" t="s">
        <v>91</v>
      </c>
      <c r="D26" s="30" t="s">
        <v>31</v>
      </c>
      <c r="E26" s="136">
        <v>34.412999999999997</v>
      </c>
      <c r="F26" s="248"/>
      <c r="G26" s="189">
        <f>'A-Price Proposal'!G26</f>
        <v>0</v>
      </c>
      <c r="H26" s="99">
        <f t="shared" si="2"/>
        <v>0</v>
      </c>
    </row>
    <row r="27" spans="1:8" ht="20.149999999999999" customHeight="1" x14ac:dyDescent="0.35">
      <c r="A27" s="27" t="s">
        <v>92</v>
      </c>
      <c r="B27" s="28" t="s">
        <v>49</v>
      </c>
      <c r="C27" s="16" t="s">
        <v>50</v>
      </c>
      <c r="D27" s="30" t="s">
        <v>31</v>
      </c>
      <c r="E27" s="136">
        <v>60.713000000000001</v>
      </c>
      <c r="F27" s="248"/>
      <c r="G27" s="189">
        <f>'A-Price Proposal'!G27</f>
        <v>0</v>
      </c>
      <c r="H27" s="99">
        <f t="shared" si="2"/>
        <v>0</v>
      </c>
    </row>
    <row r="28" spans="1:8" ht="20.149999999999999" customHeight="1" x14ac:dyDescent="0.35">
      <c r="A28" s="27" t="s">
        <v>93</v>
      </c>
      <c r="B28" s="86" t="s">
        <v>52</v>
      </c>
      <c r="C28" s="16" t="s">
        <v>53</v>
      </c>
      <c r="D28" s="30" t="s">
        <v>31</v>
      </c>
      <c r="E28" s="136">
        <v>60.713000000000001</v>
      </c>
      <c r="F28" s="248"/>
      <c r="G28" s="189">
        <f>'A-Price Proposal'!G28</f>
        <v>0</v>
      </c>
      <c r="H28" s="99">
        <f t="shared" si="2"/>
        <v>0</v>
      </c>
    </row>
    <row r="29" spans="1:8" ht="30" customHeight="1" x14ac:dyDescent="0.35">
      <c r="A29" s="8" t="s">
        <v>77</v>
      </c>
      <c r="B29" s="284" t="s">
        <v>94</v>
      </c>
      <c r="C29" s="284"/>
      <c r="D29" s="284"/>
      <c r="E29" s="135"/>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41">
        <v>2</v>
      </c>
      <c r="F31" s="237"/>
      <c r="G31" s="184">
        <f>'A-Price Proposal'!G31</f>
        <v>0</v>
      </c>
      <c r="H31" s="94">
        <f>F31*G31</f>
        <v>0</v>
      </c>
    </row>
    <row r="32" spans="1:8" ht="20.149999999999999" customHeight="1" x14ac:dyDescent="0.35">
      <c r="A32" s="31" t="s">
        <v>100</v>
      </c>
      <c r="B32" s="32" t="s">
        <v>101</v>
      </c>
      <c r="C32" s="11" t="s">
        <v>102</v>
      </c>
      <c r="D32" s="23" t="s">
        <v>41</v>
      </c>
      <c r="E32" s="141">
        <v>0</v>
      </c>
      <c r="F32" s="237"/>
      <c r="G32" s="184">
        <f>'A-Price Proposal'!G32</f>
        <v>0</v>
      </c>
      <c r="H32" s="94">
        <f t="shared" ref="H32:H34" si="3">F32*G32</f>
        <v>0</v>
      </c>
    </row>
    <row r="33" spans="1:8" ht="20.149999999999999" customHeight="1" x14ac:dyDescent="0.35">
      <c r="A33" s="31" t="s">
        <v>103</v>
      </c>
      <c r="B33" s="32" t="s">
        <v>104</v>
      </c>
      <c r="C33" s="11" t="s">
        <v>105</v>
      </c>
      <c r="D33" s="23" t="s">
        <v>63</v>
      </c>
      <c r="E33" s="141">
        <v>10</v>
      </c>
      <c r="F33" s="237"/>
      <c r="G33" s="184">
        <f>'A-Price Proposal'!G33</f>
        <v>0</v>
      </c>
      <c r="H33" s="94">
        <f t="shared" si="3"/>
        <v>0</v>
      </c>
    </row>
    <row r="34" spans="1:8" ht="20.149999999999999" customHeight="1" x14ac:dyDescent="0.35">
      <c r="A34" s="31" t="s">
        <v>106</v>
      </c>
      <c r="B34" s="32" t="s">
        <v>107</v>
      </c>
      <c r="C34" s="11" t="s">
        <v>108</v>
      </c>
      <c r="D34" s="23" t="s">
        <v>63</v>
      </c>
      <c r="E34" s="141">
        <v>7</v>
      </c>
      <c r="F34" s="237"/>
      <c r="G34" s="184">
        <f>'A-Price Proposal'!G34</f>
        <v>0</v>
      </c>
      <c r="H34" s="94">
        <f t="shared" si="3"/>
        <v>0</v>
      </c>
    </row>
    <row r="35" spans="1:8" ht="30" customHeight="1" x14ac:dyDescent="0.35">
      <c r="A35" s="5" t="s">
        <v>95</v>
      </c>
      <c r="B35" s="279" t="s">
        <v>109</v>
      </c>
      <c r="C35" s="279"/>
      <c r="D35" s="279"/>
      <c r="E35" s="128"/>
      <c r="F35" s="238"/>
      <c r="G35" s="82"/>
      <c r="H35" s="89">
        <f>SUM(H31:H34)</f>
        <v>0</v>
      </c>
    </row>
    <row r="36" spans="1:8" ht="30" customHeight="1" x14ac:dyDescent="0.35">
      <c r="A36" s="6" t="s">
        <v>110</v>
      </c>
      <c r="B36" s="170" t="s">
        <v>111</v>
      </c>
      <c r="C36" s="158"/>
      <c r="D36" s="158"/>
      <c r="E36" s="158"/>
      <c r="F36" s="250"/>
      <c r="G36" s="158"/>
      <c r="H36" s="159"/>
    </row>
    <row r="37" spans="1:8" ht="20.149999999999999" customHeight="1" x14ac:dyDescent="0.35">
      <c r="A37" s="19" t="s">
        <v>112</v>
      </c>
      <c r="B37" s="24" t="s">
        <v>113</v>
      </c>
      <c r="C37" s="17" t="s">
        <v>114</v>
      </c>
      <c r="D37" s="20" t="s">
        <v>63</v>
      </c>
      <c r="E37" s="142">
        <v>2</v>
      </c>
      <c r="F37" s="240"/>
      <c r="G37" s="185">
        <f>'A-Price Proposal'!G37</f>
        <v>0</v>
      </c>
      <c r="H37" s="95">
        <f>F37*G37</f>
        <v>0</v>
      </c>
    </row>
    <row r="38" spans="1:8" ht="20.149999999999999" customHeight="1" x14ac:dyDescent="0.35">
      <c r="A38" s="19" t="s">
        <v>115</v>
      </c>
      <c r="B38" s="24" t="s">
        <v>116</v>
      </c>
      <c r="C38" s="17" t="s">
        <v>117</v>
      </c>
      <c r="D38" s="20" t="s">
        <v>63</v>
      </c>
      <c r="E38" s="142">
        <v>1</v>
      </c>
      <c r="F38" s="240"/>
      <c r="G38" s="185">
        <f>'A-Price Proposal'!G38</f>
        <v>0</v>
      </c>
      <c r="H38" s="95">
        <f>F38*G38</f>
        <v>0</v>
      </c>
    </row>
    <row r="39" spans="1:8" ht="30" customHeight="1" x14ac:dyDescent="0.35">
      <c r="A39" s="6" t="s">
        <v>110</v>
      </c>
      <c r="B39" s="291" t="s">
        <v>118</v>
      </c>
      <c r="C39" s="291"/>
      <c r="D39" s="291"/>
      <c r="E39" s="13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43">
        <v>0</v>
      </c>
      <c r="F41" s="244"/>
      <c r="G41" s="187">
        <f>'A-Price Proposal'!G41</f>
        <v>0</v>
      </c>
      <c r="H41" s="97">
        <f>F41*G41</f>
        <v>0</v>
      </c>
    </row>
    <row r="42" spans="1:8" ht="20.149999999999999" customHeight="1" x14ac:dyDescent="0.35">
      <c r="A42" s="21" t="s">
        <v>124</v>
      </c>
      <c r="B42" s="25" t="s">
        <v>125</v>
      </c>
      <c r="C42" s="13" t="s">
        <v>126</v>
      </c>
      <c r="D42" s="22" t="s">
        <v>127</v>
      </c>
      <c r="E42" s="143">
        <v>0</v>
      </c>
      <c r="F42" s="244"/>
      <c r="G42" s="187">
        <f>'A-Price Proposal'!G42</f>
        <v>0</v>
      </c>
      <c r="H42" s="97">
        <f>F42*G42</f>
        <v>0</v>
      </c>
    </row>
    <row r="43" spans="1:8" ht="20.149999999999999" customHeight="1" x14ac:dyDescent="0.35">
      <c r="A43" s="21" t="s">
        <v>128</v>
      </c>
      <c r="B43" s="25" t="s">
        <v>129</v>
      </c>
      <c r="C43" s="13" t="s">
        <v>130</v>
      </c>
      <c r="D43" s="22" t="s">
        <v>31</v>
      </c>
      <c r="E43" s="143">
        <v>0</v>
      </c>
      <c r="F43" s="244"/>
      <c r="G43" s="187">
        <f>'A-Price Proposal'!G43</f>
        <v>0</v>
      </c>
      <c r="H43" s="97">
        <f t="shared" ref="H43:H44" si="4">F43*G43</f>
        <v>0</v>
      </c>
    </row>
    <row r="44" spans="1:8" ht="20.149999999999999" customHeight="1" x14ac:dyDescent="0.35">
      <c r="A44" s="21" t="s">
        <v>131</v>
      </c>
      <c r="B44" s="25" t="s">
        <v>132</v>
      </c>
      <c r="C44" s="13" t="s">
        <v>133</v>
      </c>
      <c r="D44" s="22" t="s">
        <v>127</v>
      </c>
      <c r="E44" s="143">
        <v>0</v>
      </c>
      <c r="F44" s="244"/>
      <c r="G44" s="187">
        <f>'A-Price Proposal'!G44</f>
        <v>0</v>
      </c>
      <c r="H44" s="97">
        <f t="shared" si="4"/>
        <v>0</v>
      </c>
    </row>
    <row r="45" spans="1:8" ht="30" customHeight="1" x14ac:dyDescent="0.35">
      <c r="A45" s="7" t="s">
        <v>119</v>
      </c>
      <c r="B45" s="309" t="s">
        <v>134</v>
      </c>
      <c r="C45" s="309"/>
      <c r="D45" s="309"/>
      <c r="E45" s="132"/>
      <c r="F45" s="245"/>
      <c r="G45" s="84"/>
      <c r="H45" s="91">
        <f>SUM(H41:H44)</f>
        <v>0</v>
      </c>
    </row>
    <row r="46" spans="1:8" ht="30" customHeight="1" x14ac:dyDescent="0.35">
      <c r="A46" s="116" t="s">
        <v>135</v>
      </c>
      <c r="B46" s="163" t="s">
        <v>136</v>
      </c>
      <c r="C46" s="164"/>
      <c r="D46" s="164"/>
      <c r="E46" s="164"/>
      <c r="F46" s="252"/>
      <c r="G46" s="164"/>
      <c r="H46" s="165"/>
    </row>
    <row r="47" spans="1:8" s="33" customFormat="1" ht="19.899999999999999" customHeight="1" x14ac:dyDescent="0.35">
      <c r="A47" s="27" t="s">
        <v>137</v>
      </c>
      <c r="B47" s="86" t="s">
        <v>138</v>
      </c>
      <c r="C47" s="16" t="s">
        <v>139</v>
      </c>
      <c r="D47" s="30" t="s">
        <v>140</v>
      </c>
      <c r="E47" s="136">
        <v>1</v>
      </c>
      <c r="F47" s="253"/>
      <c r="G47" s="189">
        <f>'A-Price Proposal'!G47</f>
        <v>0</v>
      </c>
      <c r="H47" s="115">
        <f>F47*G47</f>
        <v>0</v>
      </c>
    </row>
    <row r="48" spans="1:8" ht="30" customHeight="1" x14ac:dyDescent="0.35">
      <c r="A48" s="116" t="s">
        <v>135</v>
      </c>
      <c r="B48" s="163" t="s">
        <v>141</v>
      </c>
      <c r="C48" s="164"/>
      <c r="D48" s="165"/>
      <c r="E48" s="135"/>
      <c r="F48" s="249"/>
      <c r="G48" s="182"/>
      <c r="H48" s="80">
        <f>H47</f>
        <v>0</v>
      </c>
    </row>
    <row r="49" spans="1:8" ht="34.9" customHeight="1" x14ac:dyDescent="0.35">
      <c r="A49" s="35"/>
      <c r="B49" s="276" t="s">
        <v>236</v>
      </c>
      <c r="C49" s="276"/>
      <c r="D49" s="276"/>
      <c r="E49" s="36"/>
      <c r="F49" s="254"/>
      <c r="G49" s="36"/>
      <c r="H49" s="209">
        <f>SUM(H45,H39,H35,H29,H21,H10,H48,H6)</f>
        <v>0</v>
      </c>
    </row>
  </sheetData>
  <sheetProtection algorithmName="SHA-512" hashValue="saW50K+yNldckVpx7WfG1ZKbQJd2dAXeWuRhicuD5v0bl9AuMTpJffHsF7+MQPrU11/ShoWamJ7fLW1Vjbdfnw==" saltValue="kLWJpjgDQpVIRPU9r4YWFA==" spinCount="100000" sheet="1" objects="1" scenarios="1"/>
  <mergeCells count="9">
    <mergeCell ref="B49:D49"/>
    <mergeCell ref="A1:H1"/>
    <mergeCell ref="B39:D39"/>
    <mergeCell ref="B45:D45"/>
    <mergeCell ref="B6:D6"/>
    <mergeCell ref="B10:D10"/>
    <mergeCell ref="B21:D21"/>
    <mergeCell ref="B29:D29"/>
    <mergeCell ref="B35:D35"/>
  </mergeCells>
  <conditionalFormatting sqref="G2:H2">
    <cfRule type="cellIs" dxfId="8" priority="1"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F40"/>
  <sheetViews>
    <sheetView zoomScale="85" zoomScaleNormal="85" workbookViewId="0">
      <selection sqref="A1:F31"/>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5" customHeight="1" x14ac:dyDescent="0.35">
      <c r="A1" s="293" t="s">
        <v>249</v>
      </c>
      <c r="B1" s="293"/>
      <c r="C1" s="293"/>
      <c r="D1" s="293"/>
      <c r="E1" s="293"/>
      <c r="F1" s="293"/>
    </row>
    <row r="2" spans="1:6" ht="40" customHeight="1" x14ac:dyDescent="0.35">
      <c r="A2" s="34"/>
      <c r="B2" s="34" t="s">
        <v>19</v>
      </c>
      <c r="C2" s="34" t="s">
        <v>149</v>
      </c>
      <c r="D2" s="34" t="s">
        <v>150</v>
      </c>
      <c r="E2" s="67" t="s">
        <v>24</v>
      </c>
      <c r="F2" s="67" t="s">
        <v>25</v>
      </c>
    </row>
    <row r="3" spans="1:6" ht="30" customHeight="1" x14ac:dyDescent="0.35">
      <c r="A3" s="5" t="s">
        <v>151</v>
      </c>
      <c r="B3" s="313" t="s">
        <v>152</v>
      </c>
      <c r="C3" s="314"/>
      <c r="D3" s="314"/>
      <c r="E3" s="314"/>
      <c r="F3" s="315"/>
    </row>
    <row r="4" spans="1:6" x14ac:dyDescent="0.35">
      <c r="A4" s="31" t="s">
        <v>153</v>
      </c>
      <c r="B4" s="39" t="s">
        <v>154</v>
      </c>
      <c r="C4" s="40" t="s">
        <v>155</v>
      </c>
      <c r="D4" s="41">
        <v>0</v>
      </c>
      <c r="E4" s="68">
        <f>'B-Price Proposal'!E4</f>
        <v>0</v>
      </c>
      <c r="F4" s="68">
        <f>D4*E4</f>
        <v>0</v>
      </c>
    </row>
    <row r="5" spans="1:6" x14ac:dyDescent="0.35">
      <c r="A5" s="31" t="s">
        <v>156</v>
      </c>
      <c r="B5" s="39" t="s">
        <v>157</v>
      </c>
      <c r="C5" s="40" t="s">
        <v>158</v>
      </c>
      <c r="D5" s="41">
        <v>2</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304" t="s">
        <v>161</v>
      </c>
      <c r="C7" s="305"/>
      <c r="D7" s="305"/>
      <c r="E7" s="305"/>
      <c r="F7" s="316"/>
    </row>
    <row r="8" spans="1:6" x14ac:dyDescent="0.35">
      <c r="A8" s="19" t="s">
        <v>162</v>
      </c>
      <c r="B8" s="43" t="s">
        <v>163</v>
      </c>
      <c r="C8" s="44" t="s">
        <v>164</v>
      </c>
      <c r="D8" s="45">
        <v>4</v>
      </c>
      <c r="E8" s="70">
        <f>'B-Price Proposal'!E8</f>
        <v>0</v>
      </c>
      <c r="F8" s="70">
        <f>D8*E8</f>
        <v>0</v>
      </c>
    </row>
    <row r="9" spans="1:6" x14ac:dyDescent="0.35">
      <c r="A9" s="19" t="s">
        <v>165</v>
      </c>
      <c r="B9" s="43" t="s">
        <v>166</v>
      </c>
      <c r="C9" s="44" t="s">
        <v>167</v>
      </c>
      <c r="D9" s="45">
        <v>2</v>
      </c>
      <c r="E9" s="70">
        <f>'B-Price Proposal'!E9</f>
        <v>0</v>
      </c>
      <c r="F9" s="70">
        <f t="shared" ref="F9:F12" si="0">D9*E9</f>
        <v>0</v>
      </c>
    </row>
    <row r="10" spans="1:6" x14ac:dyDescent="0.35">
      <c r="A10" s="19" t="s">
        <v>168</v>
      </c>
      <c r="B10" s="43" t="s">
        <v>169</v>
      </c>
      <c r="C10" s="44" t="s">
        <v>170</v>
      </c>
      <c r="D10" s="45">
        <v>2</v>
      </c>
      <c r="E10" s="70">
        <f>'B-Price Proposal'!E10</f>
        <v>0</v>
      </c>
      <c r="F10" s="70">
        <f t="shared" si="0"/>
        <v>0</v>
      </c>
    </row>
    <row r="11" spans="1:6" x14ac:dyDescent="0.35">
      <c r="A11" s="19" t="s">
        <v>171</v>
      </c>
      <c r="B11" s="43" t="s">
        <v>172</v>
      </c>
      <c r="C11" s="44" t="s">
        <v>173</v>
      </c>
      <c r="D11" s="45">
        <v>1</v>
      </c>
      <c r="E11" s="70">
        <f>'B-Price Proposal'!E11</f>
        <v>0</v>
      </c>
      <c r="F11" s="70">
        <f t="shared" si="0"/>
        <v>0</v>
      </c>
    </row>
    <row r="12" spans="1:6" x14ac:dyDescent="0.35">
      <c r="A12" s="19" t="s">
        <v>174</v>
      </c>
      <c r="B12" s="43" t="s">
        <v>175</v>
      </c>
      <c r="C12" s="44" t="s">
        <v>176</v>
      </c>
      <c r="D12" s="45">
        <v>0</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317" t="s">
        <v>179</v>
      </c>
      <c r="C14" s="318"/>
      <c r="D14" s="318"/>
      <c r="E14" s="318"/>
      <c r="F14" s="319"/>
    </row>
    <row r="15" spans="1:6" x14ac:dyDescent="0.35">
      <c r="A15" s="214" t="s">
        <v>180</v>
      </c>
      <c r="B15" s="46" t="s">
        <v>181</v>
      </c>
      <c r="C15" s="47" t="s">
        <v>158</v>
      </c>
      <c r="D15" s="48">
        <v>4</v>
      </c>
      <c r="E15" s="72">
        <f>'B-Price Proposal'!E15</f>
        <v>0</v>
      </c>
      <c r="F15" s="72">
        <f>D15*E15</f>
        <v>0</v>
      </c>
    </row>
    <row r="16" spans="1:6" x14ac:dyDescent="0.35">
      <c r="A16" s="21" t="s">
        <v>182</v>
      </c>
      <c r="B16" s="46" t="s">
        <v>183</v>
      </c>
      <c r="C16" s="47" t="s">
        <v>184</v>
      </c>
      <c r="D16" s="48">
        <v>5</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320" t="s">
        <v>187</v>
      </c>
      <c r="C18" s="321"/>
      <c r="D18" s="321"/>
      <c r="E18" s="321"/>
      <c r="F18" s="322"/>
    </row>
    <row r="19" spans="1:6" x14ac:dyDescent="0.35">
      <c r="A19" s="27" t="s">
        <v>188</v>
      </c>
      <c r="B19" s="49" t="s">
        <v>189</v>
      </c>
      <c r="C19" s="29" t="s">
        <v>190</v>
      </c>
      <c r="D19" s="50">
        <v>3</v>
      </c>
      <c r="E19" s="74">
        <f>'B-Price Proposal'!E19</f>
        <v>0</v>
      </c>
      <c r="F19" s="74">
        <f>D19*E19</f>
        <v>0</v>
      </c>
    </row>
    <row r="20" spans="1:6" x14ac:dyDescent="0.35">
      <c r="A20" s="27" t="s">
        <v>191</v>
      </c>
      <c r="B20" s="49" t="s">
        <v>192</v>
      </c>
      <c r="C20" s="29" t="s">
        <v>193</v>
      </c>
      <c r="D20" s="50">
        <v>1</v>
      </c>
      <c r="E20" s="74">
        <f>'B-Price Proposal'!E20</f>
        <v>0</v>
      </c>
      <c r="F20" s="74">
        <f t="shared" ref="F20:F22" si="1">D20*E20</f>
        <v>0</v>
      </c>
    </row>
    <row r="21" spans="1:6" x14ac:dyDescent="0.35">
      <c r="A21" s="27" t="s">
        <v>194</v>
      </c>
      <c r="B21" s="49" t="s">
        <v>195</v>
      </c>
      <c r="C21" s="29" t="s">
        <v>196</v>
      </c>
      <c r="D21" s="50">
        <v>2</v>
      </c>
      <c r="E21" s="74">
        <f>'B-Price Proposal'!E21</f>
        <v>0</v>
      </c>
      <c r="F21" s="74">
        <f t="shared" si="1"/>
        <v>0</v>
      </c>
    </row>
    <row r="22" spans="1:6" x14ac:dyDescent="0.35">
      <c r="A22" s="27" t="s">
        <v>197</v>
      </c>
      <c r="B22" s="49" t="s">
        <v>198</v>
      </c>
      <c r="C22" s="29" t="s">
        <v>199</v>
      </c>
      <c r="D22" s="50">
        <v>2</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323" t="s">
        <v>202</v>
      </c>
      <c r="C24" s="324"/>
      <c r="D24" s="324"/>
      <c r="E24" s="324"/>
      <c r="F24" s="325"/>
    </row>
    <row r="25" spans="1:6" x14ac:dyDescent="0.35">
      <c r="A25" s="31" t="s">
        <v>203</v>
      </c>
      <c r="B25" s="39" t="s">
        <v>204</v>
      </c>
      <c r="C25" s="40" t="s">
        <v>205</v>
      </c>
      <c r="D25" s="41">
        <v>1</v>
      </c>
      <c r="E25" s="68">
        <f>'B-Price Proposal'!E25</f>
        <v>0</v>
      </c>
      <c r="F25" s="68">
        <f>D25*E25</f>
        <v>0</v>
      </c>
    </row>
    <row r="26" spans="1:6" x14ac:dyDescent="0.35">
      <c r="A26" s="31" t="s">
        <v>206</v>
      </c>
      <c r="B26" s="39" t="s">
        <v>207</v>
      </c>
      <c r="C26" s="40" t="s">
        <v>208</v>
      </c>
      <c r="D26" s="41">
        <v>0</v>
      </c>
      <c r="E26" s="68">
        <f>'B-Price Proposal'!E26</f>
        <v>0</v>
      </c>
      <c r="F26" s="68">
        <f>D26*E26</f>
        <v>0</v>
      </c>
    </row>
    <row r="27" spans="1:6" ht="30" customHeight="1" x14ac:dyDescent="0.35">
      <c r="A27" s="57" t="s">
        <v>201</v>
      </c>
      <c r="B27" s="326" t="s">
        <v>209</v>
      </c>
      <c r="C27" s="327"/>
      <c r="D27" s="58"/>
      <c r="E27" s="58"/>
      <c r="F27" s="76">
        <f>SUM(F25:F26)</f>
        <v>0</v>
      </c>
    </row>
    <row r="28" spans="1:6" s="33" customFormat="1" ht="34.9" customHeight="1" x14ac:dyDescent="0.35">
      <c r="A28" s="87" t="s">
        <v>210</v>
      </c>
      <c r="B28" s="304" t="s">
        <v>211</v>
      </c>
      <c r="C28" s="316"/>
      <c r="D28" s="52"/>
      <c r="E28" s="52"/>
      <c r="F28" s="88"/>
    </row>
    <row r="29" spans="1:6" x14ac:dyDescent="0.35">
      <c r="A29" s="179" t="s">
        <v>212</v>
      </c>
      <c r="B29" s="179" t="s">
        <v>213</v>
      </c>
      <c r="C29" s="180" t="s">
        <v>238</v>
      </c>
      <c r="D29" s="45">
        <v>1</v>
      </c>
      <c r="E29" s="70">
        <f>'B-Price Proposal'!E29</f>
        <v>0</v>
      </c>
      <c r="F29" s="190">
        <f>D29*E29</f>
        <v>0</v>
      </c>
    </row>
    <row r="30" spans="1:6" ht="34.9" customHeight="1" x14ac:dyDescent="0.35">
      <c r="A30" s="87" t="s">
        <v>210</v>
      </c>
      <c r="B30" s="302" t="s">
        <v>239</v>
      </c>
      <c r="C30" s="303"/>
      <c r="D30" s="103"/>
      <c r="E30" s="102"/>
      <c r="F30" s="88">
        <f>F29</f>
        <v>0</v>
      </c>
    </row>
    <row r="31" spans="1:6" ht="40.15" customHeight="1" x14ac:dyDescent="0.35">
      <c r="A31" s="37"/>
      <c r="B31" s="38"/>
      <c r="C31" s="276" t="s">
        <v>216</v>
      </c>
      <c r="D31" s="276"/>
      <c r="E31" s="100"/>
      <c r="F31" s="101">
        <f>SUM(F6,F13,F17,F23,F27, F30)</f>
        <v>0</v>
      </c>
    </row>
    <row r="32" spans="1:6" hidden="1" x14ac:dyDescent="0.35">
      <c r="C32" s="4" t="s">
        <v>217</v>
      </c>
      <c r="D32" s="1"/>
    </row>
    <row r="33" spans="2:4" hidden="1" x14ac:dyDescent="0.35">
      <c r="C33" s="2" t="s">
        <v>218</v>
      </c>
      <c r="D33" s="1">
        <v>20</v>
      </c>
    </row>
    <row r="34" spans="2:4" hidden="1" x14ac:dyDescent="0.35">
      <c r="C34" s="2" t="s">
        <v>219</v>
      </c>
      <c r="D34" s="1">
        <v>29</v>
      </c>
    </row>
    <row r="35" spans="2:4" hidden="1" x14ac:dyDescent="0.35">
      <c r="C35" s="2" t="s">
        <v>220</v>
      </c>
      <c r="D35" s="1">
        <v>4</v>
      </c>
    </row>
    <row r="36" spans="2:4" hidden="1" x14ac:dyDescent="0.35">
      <c r="C36" s="2" t="s">
        <v>221</v>
      </c>
      <c r="D36" s="1">
        <v>1</v>
      </c>
    </row>
    <row r="40" spans="2:4" x14ac:dyDescent="0.35">
      <c r="B40" s="3"/>
    </row>
  </sheetData>
  <sheetProtection algorithmName="SHA-512" hashValue="8RiXcDZKtOyjFH0Sh9LpS5QZhMmZnAsLC1cXBiBnPWuoIZj5ORjkfJCKqz5+t9c0zEvZ1/zGE7liMjlUPjb4cw==" saltValue="ZUk+LIezd4kjVW6O0vQhxA==" spinCount="100000" sheet="1" objects="1" scenarios="1"/>
  <mergeCells count="14">
    <mergeCell ref="B30:C30"/>
    <mergeCell ref="C31:D31"/>
    <mergeCell ref="A1:F1"/>
    <mergeCell ref="B27:C27"/>
    <mergeCell ref="B28:C28"/>
    <mergeCell ref="B3:F3"/>
    <mergeCell ref="B6:C6"/>
    <mergeCell ref="B7:F7"/>
    <mergeCell ref="B13:C13"/>
    <mergeCell ref="B14:F14"/>
    <mergeCell ref="B17:C17"/>
    <mergeCell ref="B18:F18"/>
    <mergeCell ref="B23:C23"/>
    <mergeCell ref="B24:F24"/>
  </mergeCells>
  <conditionalFormatting sqref="B31">
    <cfRule type="containsText" dxfId="7" priority="1" operator="containsText" text="Y.23.0">
      <formula>NOT(ISERROR(SEARCH("Y.23.0",B31)))</formula>
    </cfRule>
  </conditionalFormatting>
  <conditionalFormatting sqref="E2:F2">
    <cfRule type="cellIs" dxfId="6" priority="2" operator="equal">
      <formula>0</formula>
    </cfRule>
  </conditionalFormatting>
  <pageMargins left="0.7" right="0.7" top="0.75" bottom="0.75" header="0.3" footer="0.3"/>
  <ignoredErrors>
    <ignoredError sqref="F6 F17 F23 F2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H49"/>
  <sheetViews>
    <sheetView zoomScale="85" zoomScaleNormal="85" workbookViewId="0">
      <selection activeCell="E4" sqref="E4"/>
    </sheetView>
  </sheetViews>
  <sheetFormatPr defaultRowHeight="14.5" x14ac:dyDescent="0.35"/>
  <cols>
    <col min="1" max="1" width="5.54296875" customWidth="1"/>
    <col min="2" max="2" width="20.54296875" style="3" customWidth="1"/>
    <col min="3" max="3" width="103.7265625" style="9" customWidth="1"/>
    <col min="4" max="8" width="20.54296875" customWidth="1"/>
  </cols>
  <sheetData>
    <row r="1" spans="1:8" ht="145.5" customHeight="1" x14ac:dyDescent="0.35">
      <c r="A1" s="277" t="s">
        <v>250</v>
      </c>
      <c r="B1" s="277"/>
      <c r="C1" s="277"/>
      <c r="D1" s="277"/>
      <c r="E1" s="277"/>
      <c r="F1" s="277"/>
      <c r="G1" s="277"/>
      <c r="H1" s="278"/>
    </row>
    <row r="2" spans="1:8" ht="59.25" customHeight="1" x14ac:dyDescent="0.35">
      <c r="A2" s="34"/>
      <c r="B2" s="34" t="s">
        <v>19</v>
      </c>
      <c r="C2" s="34" t="s">
        <v>20</v>
      </c>
      <c r="D2" s="34" t="s">
        <v>21</v>
      </c>
      <c r="E2" s="34" t="s">
        <v>233</v>
      </c>
      <c r="F2" s="146" t="s">
        <v>234</v>
      </c>
      <c r="G2" s="67" t="s">
        <v>24</v>
      </c>
      <c r="H2" s="67" t="s">
        <v>25</v>
      </c>
    </row>
    <row r="3" spans="1:8" ht="30" customHeight="1" x14ac:dyDescent="0.35">
      <c r="A3" s="5" t="s">
        <v>26</v>
      </c>
      <c r="B3" s="151" t="s">
        <v>27</v>
      </c>
      <c r="C3" s="152"/>
      <c r="D3" s="152"/>
      <c r="E3" s="152"/>
      <c r="F3" s="152"/>
      <c r="G3" s="152"/>
      <c r="H3" s="153"/>
    </row>
    <row r="4" spans="1:8" ht="20.149999999999999" customHeight="1" x14ac:dyDescent="0.35">
      <c r="A4" s="11" t="s">
        <v>28</v>
      </c>
      <c r="B4" s="23" t="s">
        <v>29</v>
      </c>
      <c r="C4" s="11" t="s">
        <v>30</v>
      </c>
      <c r="D4" s="23" t="s">
        <v>31</v>
      </c>
      <c r="E4" s="141">
        <v>48.85</v>
      </c>
      <c r="F4" s="237"/>
      <c r="G4" s="184">
        <f>'A-Price Proposal'!G4</f>
        <v>0</v>
      </c>
      <c r="H4" s="94">
        <f>F4*G4</f>
        <v>0</v>
      </c>
    </row>
    <row r="5" spans="1:8" ht="20.149999999999999" customHeight="1" x14ac:dyDescent="0.35">
      <c r="A5" s="11" t="s">
        <v>32</v>
      </c>
      <c r="B5" s="23" t="s">
        <v>33</v>
      </c>
      <c r="C5" s="10" t="s">
        <v>34</v>
      </c>
      <c r="D5" s="23" t="s">
        <v>31</v>
      </c>
      <c r="E5" s="141">
        <v>0</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42">
        <v>53.707999999999998</v>
      </c>
      <c r="F8" s="240"/>
      <c r="G8" s="185">
        <f>'A-Price Proposal'!G8</f>
        <v>0</v>
      </c>
      <c r="H8" s="95">
        <f>F8*G8</f>
        <v>0</v>
      </c>
    </row>
    <row r="9" spans="1:8" ht="20.149999999999999" customHeight="1" x14ac:dyDescent="0.35">
      <c r="A9" s="19" t="s">
        <v>42</v>
      </c>
      <c r="B9" s="24" t="s">
        <v>43</v>
      </c>
      <c r="C9" s="12" t="s">
        <v>44</v>
      </c>
      <c r="D9" s="20" t="s">
        <v>41</v>
      </c>
      <c r="E9" s="142">
        <v>53.707999999999998</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43">
        <v>138.81700000000001</v>
      </c>
      <c r="F12" s="243"/>
      <c r="G12" s="186">
        <f>'A-Price Proposal'!G12</f>
        <v>0</v>
      </c>
      <c r="H12" s="96">
        <f t="shared" ref="H12:H17" si="0">F12*G12</f>
        <v>0</v>
      </c>
    </row>
    <row r="13" spans="1:8" ht="20.149999999999999" customHeight="1" x14ac:dyDescent="0.35">
      <c r="A13" s="21" t="s">
        <v>51</v>
      </c>
      <c r="B13" s="26" t="s">
        <v>52</v>
      </c>
      <c r="C13" s="13" t="s">
        <v>53</v>
      </c>
      <c r="D13" s="22" t="s">
        <v>31</v>
      </c>
      <c r="E13" s="143">
        <v>138.81700000000001</v>
      </c>
      <c r="F13" s="244"/>
      <c r="G13" s="187">
        <f>'A-Price Proposal'!G13</f>
        <v>0</v>
      </c>
      <c r="H13" s="97">
        <f t="shared" si="0"/>
        <v>0</v>
      </c>
    </row>
    <row r="14" spans="1:8" ht="20.149999999999999" customHeight="1" x14ac:dyDescent="0.35">
      <c r="A14" s="21" t="s">
        <v>54</v>
      </c>
      <c r="B14" s="26" t="s">
        <v>55</v>
      </c>
      <c r="C14" s="13" t="s">
        <v>56</v>
      </c>
      <c r="D14" s="22" t="s">
        <v>31</v>
      </c>
      <c r="E14" s="143">
        <v>9.75</v>
      </c>
      <c r="F14" s="244"/>
      <c r="G14" s="187">
        <f>'A-Price Proposal'!G14</f>
        <v>0</v>
      </c>
      <c r="H14" s="97">
        <f t="shared" si="0"/>
        <v>0</v>
      </c>
    </row>
    <row r="15" spans="1:8" ht="20.149999999999999" customHeight="1" x14ac:dyDescent="0.35">
      <c r="A15" s="21" t="s">
        <v>57</v>
      </c>
      <c r="B15" s="26" t="s">
        <v>58</v>
      </c>
      <c r="C15" s="13" t="s">
        <v>59</v>
      </c>
      <c r="D15" s="22" t="s">
        <v>31</v>
      </c>
      <c r="E15" s="143">
        <v>0</v>
      </c>
      <c r="F15" s="244"/>
      <c r="G15" s="187">
        <f>'A-Price Proposal'!G15</f>
        <v>0</v>
      </c>
      <c r="H15" s="97">
        <f t="shared" si="0"/>
        <v>0</v>
      </c>
    </row>
    <row r="16" spans="1:8" ht="20.149999999999999" customHeight="1" x14ac:dyDescent="0.35">
      <c r="A16" s="21" t="s">
        <v>60</v>
      </c>
      <c r="B16" s="26" t="s">
        <v>61</v>
      </c>
      <c r="C16" s="13" t="s">
        <v>62</v>
      </c>
      <c r="D16" s="22" t="s">
        <v>63</v>
      </c>
      <c r="E16" s="143">
        <v>0</v>
      </c>
      <c r="F16" s="244"/>
      <c r="G16" s="187">
        <f>'A-Price Proposal'!G16</f>
        <v>0</v>
      </c>
      <c r="H16" s="97">
        <f t="shared" si="0"/>
        <v>0</v>
      </c>
    </row>
    <row r="17" spans="1:8" ht="20.149999999999999" customHeight="1" x14ac:dyDescent="0.35">
      <c r="A17" s="21" t="s">
        <v>64</v>
      </c>
      <c r="B17" s="25" t="s">
        <v>65</v>
      </c>
      <c r="C17" s="13" t="s">
        <v>66</v>
      </c>
      <c r="D17" s="22" t="s">
        <v>31</v>
      </c>
      <c r="E17" s="143">
        <v>0</v>
      </c>
      <c r="F17" s="243"/>
      <c r="G17" s="186">
        <f>'A-Price Proposal'!G17</f>
        <v>0</v>
      </c>
      <c r="H17" s="96">
        <f t="shared" si="0"/>
        <v>0</v>
      </c>
    </row>
    <row r="18" spans="1:8" ht="20.149999999999999" customHeight="1" x14ac:dyDescent="0.35">
      <c r="A18" s="21" t="s">
        <v>67</v>
      </c>
      <c r="B18" s="25" t="s">
        <v>68</v>
      </c>
      <c r="C18" s="13" t="s">
        <v>69</v>
      </c>
      <c r="D18" s="22" t="s">
        <v>31</v>
      </c>
      <c r="E18" s="143">
        <v>0</v>
      </c>
      <c r="F18" s="243"/>
      <c r="G18" s="186">
        <f>'A-Price Proposal'!G18</f>
        <v>0</v>
      </c>
      <c r="H18" s="96">
        <f t="shared" ref="H18:H20" si="1">F18*G18</f>
        <v>0</v>
      </c>
    </row>
    <row r="19" spans="1:8" ht="20.149999999999999" customHeight="1" x14ac:dyDescent="0.35">
      <c r="A19" s="21" t="s">
        <v>70</v>
      </c>
      <c r="B19" s="25" t="s">
        <v>71</v>
      </c>
      <c r="C19" s="13" t="s">
        <v>72</v>
      </c>
      <c r="D19" s="22" t="s">
        <v>31</v>
      </c>
      <c r="E19" s="143">
        <v>0</v>
      </c>
      <c r="F19" s="243"/>
      <c r="G19" s="186">
        <f>'A-Price Proposal'!G19</f>
        <v>0</v>
      </c>
      <c r="H19" s="96">
        <f t="shared" si="1"/>
        <v>0</v>
      </c>
    </row>
    <row r="20" spans="1:8" ht="20.149999999999999" customHeight="1" x14ac:dyDescent="0.35">
      <c r="A20" s="21" t="s">
        <v>73</v>
      </c>
      <c r="B20" s="25" t="s">
        <v>74</v>
      </c>
      <c r="C20" s="14" t="s">
        <v>75</v>
      </c>
      <c r="D20" s="22" t="s">
        <v>31</v>
      </c>
      <c r="E20" s="143">
        <v>0</v>
      </c>
      <c r="F20" s="243"/>
      <c r="G20" s="186">
        <f>'A-Price Proposal'!G20</f>
        <v>0</v>
      </c>
      <c r="H20" s="96">
        <f t="shared" si="1"/>
        <v>0</v>
      </c>
    </row>
    <row r="21" spans="1:8" ht="30" customHeight="1" x14ac:dyDescent="0.35">
      <c r="A21" s="7" t="s">
        <v>46</v>
      </c>
      <c r="B21" s="283" t="s">
        <v>76</v>
      </c>
      <c r="C21" s="283"/>
      <c r="D21" s="283"/>
      <c r="E21" s="132"/>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44">
        <v>67.715000000000003</v>
      </c>
      <c r="F23" s="247"/>
      <c r="G23" s="188">
        <f>'A-Price Proposal'!G23</f>
        <v>0</v>
      </c>
      <c r="H23" s="98">
        <f t="shared" ref="H23:H28" si="2">F23*G23</f>
        <v>0</v>
      </c>
    </row>
    <row r="24" spans="1:8" ht="20.149999999999999" customHeight="1" x14ac:dyDescent="0.35">
      <c r="A24" s="27" t="s">
        <v>83</v>
      </c>
      <c r="B24" s="28" t="s">
        <v>84</v>
      </c>
      <c r="C24" s="15" t="s">
        <v>85</v>
      </c>
      <c r="D24" s="30" t="s">
        <v>31</v>
      </c>
      <c r="E24" s="136">
        <v>48.85</v>
      </c>
      <c r="F24" s="248"/>
      <c r="G24" s="189">
        <f>'A-Price Proposal'!G24</f>
        <v>0</v>
      </c>
      <c r="H24" s="99">
        <f t="shared" si="2"/>
        <v>0</v>
      </c>
    </row>
    <row r="25" spans="1:8" ht="20.149999999999999" customHeight="1" x14ac:dyDescent="0.35">
      <c r="A25" s="27" t="s">
        <v>86</v>
      </c>
      <c r="B25" s="28" t="s">
        <v>87</v>
      </c>
      <c r="C25" s="15" t="s">
        <v>88</v>
      </c>
      <c r="D25" s="30" t="s">
        <v>31</v>
      </c>
      <c r="E25" s="136">
        <v>0</v>
      </c>
      <c r="F25" s="248"/>
      <c r="G25" s="189">
        <f>'A-Price Proposal'!G25</f>
        <v>0</v>
      </c>
      <c r="H25" s="99">
        <f t="shared" si="2"/>
        <v>0</v>
      </c>
    </row>
    <row r="26" spans="1:8" ht="20.149999999999999" customHeight="1" x14ac:dyDescent="0.35">
      <c r="A26" s="27" t="s">
        <v>89</v>
      </c>
      <c r="B26" s="28" t="s">
        <v>90</v>
      </c>
      <c r="C26" s="16" t="s">
        <v>91</v>
      </c>
      <c r="D26" s="30" t="s">
        <v>31</v>
      </c>
      <c r="E26" s="136">
        <v>0</v>
      </c>
      <c r="F26" s="248"/>
      <c r="G26" s="189">
        <f>'A-Price Proposal'!G26</f>
        <v>0</v>
      </c>
      <c r="H26" s="99">
        <f t="shared" si="2"/>
        <v>0</v>
      </c>
    </row>
    <row r="27" spans="1:8" ht="20.149999999999999" customHeight="1" x14ac:dyDescent="0.35">
      <c r="A27" s="27" t="s">
        <v>92</v>
      </c>
      <c r="B27" s="28" t="s">
        <v>49</v>
      </c>
      <c r="C27" s="16" t="s">
        <v>50</v>
      </c>
      <c r="D27" s="30" t="s">
        <v>31</v>
      </c>
      <c r="E27" s="136">
        <v>48.85</v>
      </c>
      <c r="F27" s="248"/>
      <c r="G27" s="189">
        <f>'A-Price Proposal'!G27</f>
        <v>0</v>
      </c>
      <c r="H27" s="99">
        <f t="shared" si="2"/>
        <v>0</v>
      </c>
    </row>
    <row r="28" spans="1:8" ht="20.149999999999999" customHeight="1" x14ac:dyDescent="0.35">
      <c r="A28" s="27" t="s">
        <v>93</v>
      </c>
      <c r="B28" s="86" t="s">
        <v>52</v>
      </c>
      <c r="C28" s="16" t="s">
        <v>53</v>
      </c>
      <c r="D28" s="30" t="s">
        <v>31</v>
      </c>
      <c r="E28" s="136">
        <v>48.85</v>
      </c>
      <c r="F28" s="248"/>
      <c r="G28" s="189">
        <f>'A-Price Proposal'!G28</f>
        <v>0</v>
      </c>
      <c r="H28" s="99">
        <f t="shared" si="2"/>
        <v>0</v>
      </c>
    </row>
    <row r="29" spans="1:8" ht="30" customHeight="1" x14ac:dyDescent="0.35">
      <c r="A29" s="8" t="s">
        <v>77</v>
      </c>
      <c r="B29" s="284" t="s">
        <v>94</v>
      </c>
      <c r="C29" s="284"/>
      <c r="D29" s="284"/>
      <c r="E29" s="135"/>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41">
        <v>0</v>
      </c>
      <c r="F31" s="237"/>
      <c r="G31" s="184">
        <f>'A-Price Proposal'!G31</f>
        <v>0</v>
      </c>
      <c r="H31" s="94">
        <f>F31*G31</f>
        <v>0</v>
      </c>
    </row>
    <row r="32" spans="1:8" ht="20.149999999999999" customHeight="1" x14ac:dyDescent="0.35">
      <c r="A32" s="31" t="s">
        <v>100</v>
      </c>
      <c r="B32" s="32" t="s">
        <v>101</v>
      </c>
      <c r="C32" s="11" t="s">
        <v>102</v>
      </c>
      <c r="D32" s="23" t="s">
        <v>41</v>
      </c>
      <c r="E32" s="141">
        <v>23.12</v>
      </c>
      <c r="F32" s="237"/>
      <c r="G32" s="184">
        <f>'A-Price Proposal'!G32</f>
        <v>0</v>
      </c>
      <c r="H32" s="94">
        <f t="shared" ref="H32:H34" si="3">F32*G32</f>
        <v>0</v>
      </c>
    </row>
    <row r="33" spans="1:8" ht="20.149999999999999" customHeight="1" x14ac:dyDescent="0.35">
      <c r="A33" s="31" t="s">
        <v>103</v>
      </c>
      <c r="B33" s="32" t="s">
        <v>104</v>
      </c>
      <c r="C33" s="11" t="s">
        <v>105</v>
      </c>
      <c r="D33" s="23" t="s">
        <v>63</v>
      </c>
      <c r="E33" s="141">
        <v>10</v>
      </c>
      <c r="F33" s="237"/>
      <c r="G33" s="184">
        <f>'A-Price Proposal'!G33</f>
        <v>0</v>
      </c>
      <c r="H33" s="94">
        <f t="shared" si="3"/>
        <v>0</v>
      </c>
    </row>
    <row r="34" spans="1:8" ht="20.149999999999999" customHeight="1" x14ac:dyDescent="0.35">
      <c r="A34" s="31" t="s">
        <v>106</v>
      </c>
      <c r="B34" s="32" t="s">
        <v>107</v>
      </c>
      <c r="C34" s="11" t="s">
        <v>108</v>
      </c>
      <c r="D34" s="23" t="s">
        <v>63</v>
      </c>
      <c r="E34" s="141">
        <v>0</v>
      </c>
      <c r="F34" s="237"/>
      <c r="G34" s="184">
        <f>'A-Price Proposal'!G34</f>
        <v>0</v>
      </c>
      <c r="H34" s="94">
        <f t="shared" si="3"/>
        <v>0</v>
      </c>
    </row>
    <row r="35" spans="1:8" ht="30" customHeight="1" x14ac:dyDescent="0.35">
      <c r="A35" s="5" t="s">
        <v>95</v>
      </c>
      <c r="B35" s="279" t="s">
        <v>109</v>
      </c>
      <c r="C35" s="279"/>
      <c r="D35" s="279"/>
      <c r="E35" s="128"/>
      <c r="F35" s="238"/>
      <c r="G35" s="82"/>
      <c r="H35" s="89">
        <f>SUM(H31:H34)</f>
        <v>0</v>
      </c>
    </row>
    <row r="36" spans="1:8" ht="30" customHeight="1" x14ac:dyDescent="0.35">
      <c r="A36" s="6" t="s">
        <v>110</v>
      </c>
      <c r="B36" s="169" t="s">
        <v>111</v>
      </c>
      <c r="C36" s="158"/>
      <c r="D36" s="158"/>
      <c r="E36" s="158"/>
      <c r="F36" s="250"/>
      <c r="G36" s="158"/>
      <c r="H36" s="159"/>
    </row>
    <row r="37" spans="1:8" ht="20.149999999999999" customHeight="1" x14ac:dyDescent="0.35">
      <c r="A37" s="19" t="s">
        <v>112</v>
      </c>
      <c r="B37" s="24" t="s">
        <v>113</v>
      </c>
      <c r="C37" s="17" t="s">
        <v>114</v>
      </c>
      <c r="D37" s="20" t="s">
        <v>63</v>
      </c>
      <c r="E37" s="142">
        <v>0</v>
      </c>
      <c r="F37" s="240"/>
      <c r="G37" s="185">
        <f>'A-Price Proposal'!G37</f>
        <v>0</v>
      </c>
      <c r="H37" s="95">
        <f>F37*G37</f>
        <v>0</v>
      </c>
    </row>
    <row r="38" spans="1:8" ht="20.149999999999999" customHeight="1" x14ac:dyDescent="0.35">
      <c r="A38" s="19" t="s">
        <v>115</v>
      </c>
      <c r="B38" s="24" t="s">
        <v>116</v>
      </c>
      <c r="C38" s="17" t="s">
        <v>117</v>
      </c>
      <c r="D38" s="20" t="s">
        <v>63</v>
      </c>
      <c r="E38" s="142">
        <v>0</v>
      </c>
      <c r="F38" s="240"/>
      <c r="G38" s="185">
        <f>'A-Price Proposal'!G38</f>
        <v>0</v>
      </c>
      <c r="H38" s="95">
        <f>F38*G38</f>
        <v>0</v>
      </c>
    </row>
    <row r="39" spans="1:8" ht="30" customHeight="1" x14ac:dyDescent="0.35">
      <c r="A39" s="6" t="s">
        <v>110</v>
      </c>
      <c r="B39" s="291" t="s">
        <v>118</v>
      </c>
      <c r="C39" s="291"/>
      <c r="D39" s="291"/>
      <c r="E39" s="13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43">
        <v>0</v>
      </c>
      <c r="F41" s="244"/>
      <c r="G41" s="187">
        <f>'A-Price Proposal'!G41</f>
        <v>0</v>
      </c>
      <c r="H41" s="97">
        <f>F41*G41</f>
        <v>0</v>
      </c>
    </row>
    <row r="42" spans="1:8" ht="20.149999999999999" customHeight="1" x14ac:dyDescent="0.35">
      <c r="A42" s="21" t="s">
        <v>124</v>
      </c>
      <c r="B42" s="25" t="s">
        <v>125</v>
      </c>
      <c r="C42" s="13" t="s">
        <v>126</v>
      </c>
      <c r="D42" s="22" t="s">
        <v>127</v>
      </c>
      <c r="E42" s="143">
        <v>0</v>
      </c>
      <c r="F42" s="244"/>
      <c r="G42" s="187">
        <f>'A-Price Proposal'!G42</f>
        <v>0</v>
      </c>
      <c r="H42" s="97">
        <f>F42*G42</f>
        <v>0</v>
      </c>
    </row>
    <row r="43" spans="1:8" ht="20.149999999999999" customHeight="1" x14ac:dyDescent="0.35">
      <c r="A43" s="21" t="s">
        <v>128</v>
      </c>
      <c r="B43" s="25" t="s">
        <v>129</v>
      </c>
      <c r="C43" s="13" t="s">
        <v>130</v>
      </c>
      <c r="D43" s="22" t="s">
        <v>31</v>
      </c>
      <c r="E43" s="143">
        <v>0</v>
      </c>
      <c r="F43" s="244"/>
      <c r="G43" s="187">
        <f>'A-Price Proposal'!G43</f>
        <v>0</v>
      </c>
      <c r="H43" s="97">
        <f t="shared" ref="H43:H44" si="4">F43*G43</f>
        <v>0</v>
      </c>
    </row>
    <row r="44" spans="1:8" ht="20.149999999999999" customHeight="1" x14ac:dyDescent="0.35">
      <c r="A44" s="21" t="s">
        <v>131</v>
      </c>
      <c r="B44" s="25" t="s">
        <v>132</v>
      </c>
      <c r="C44" s="13" t="s">
        <v>133</v>
      </c>
      <c r="D44" s="22" t="s">
        <v>127</v>
      </c>
      <c r="E44" s="143">
        <v>0</v>
      </c>
      <c r="F44" s="244"/>
      <c r="G44" s="187">
        <f>'A-Price Proposal'!G44</f>
        <v>0</v>
      </c>
      <c r="H44" s="97">
        <f t="shared" si="4"/>
        <v>0</v>
      </c>
    </row>
    <row r="45" spans="1:8" ht="30" customHeight="1" x14ac:dyDescent="0.35">
      <c r="A45" s="7" t="s">
        <v>119</v>
      </c>
      <c r="B45" s="309" t="s">
        <v>134</v>
      </c>
      <c r="C45" s="309"/>
      <c r="D45" s="309"/>
      <c r="E45" s="132"/>
      <c r="F45" s="245"/>
      <c r="G45" s="84"/>
      <c r="H45" s="91">
        <f>SUM(H41:H44)</f>
        <v>0</v>
      </c>
    </row>
    <row r="46" spans="1:8" ht="30" customHeight="1" x14ac:dyDescent="0.35">
      <c r="A46" s="116" t="s">
        <v>135</v>
      </c>
      <c r="B46" s="163" t="s">
        <v>136</v>
      </c>
      <c r="C46" s="164"/>
      <c r="D46" s="164"/>
      <c r="E46" s="164"/>
      <c r="F46" s="252"/>
      <c r="G46" s="164"/>
      <c r="H46" s="165"/>
    </row>
    <row r="47" spans="1:8" s="33" customFormat="1" ht="19.899999999999999" customHeight="1" x14ac:dyDescent="0.35">
      <c r="A47" s="27" t="s">
        <v>137</v>
      </c>
      <c r="B47" s="86" t="s">
        <v>138</v>
      </c>
      <c r="C47" s="16" t="s">
        <v>139</v>
      </c>
      <c r="D47" s="30" t="s">
        <v>140</v>
      </c>
      <c r="E47" s="136">
        <v>1</v>
      </c>
      <c r="F47" s="253"/>
      <c r="G47" s="189">
        <f>'A-Price Proposal'!G47</f>
        <v>0</v>
      </c>
      <c r="H47" s="115">
        <f>F47*G47</f>
        <v>0</v>
      </c>
    </row>
    <row r="48" spans="1:8" ht="30" customHeight="1" x14ac:dyDescent="0.35">
      <c r="A48" s="116" t="s">
        <v>135</v>
      </c>
      <c r="B48" s="285" t="s">
        <v>141</v>
      </c>
      <c r="C48" s="286"/>
      <c r="D48" s="287"/>
      <c r="E48" s="135"/>
      <c r="F48" s="249"/>
      <c r="G48" s="182"/>
      <c r="H48" s="80">
        <f>H47</f>
        <v>0</v>
      </c>
    </row>
    <row r="49" spans="1:8" ht="34.9" customHeight="1" x14ac:dyDescent="0.35">
      <c r="A49" s="35"/>
      <c r="B49" s="276" t="s">
        <v>236</v>
      </c>
      <c r="C49" s="276"/>
      <c r="D49" s="276"/>
      <c r="E49" s="36"/>
      <c r="F49" s="254"/>
      <c r="G49" s="36"/>
      <c r="H49" s="209">
        <f>SUM(H45,H39,H35,H29,H21,H10,H48,H6)</f>
        <v>0</v>
      </c>
    </row>
  </sheetData>
  <sheetProtection algorithmName="SHA-512" hashValue="IYYu8esLxecuVzY5aGCbOe/Rn1Fp++XDcKtkZOXRzbWhcZ6rJnZcacYPxXUudtyEr/K40wiaQ5unZoQDPhEhhQ==" saltValue="nztuDfezHtN6TdmbWDSy8A==" spinCount="100000" sheet="1" objects="1" scenarios="1"/>
  <mergeCells count="10">
    <mergeCell ref="B49:D49"/>
    <mergeCell ref="A1:H1"/>
    <mergeCell ref="B39:D39"/>
    <mergeCell ref="B45:D45"/>
    <mergeCell ref="B6:D6"/>
    <mergeCell ref="B10:D10"/>
    <mergeCell ref="B21:D21"/>
    <mergeCell ref="B29:D29"/>
    <mergeCell ref="B35:D35"/>
    <mergeCell ref="B48:D48"/>
  </mergeCells>
  <conditionalFormatting sqref="G2:H2">
    <cfRule type="cellIs" dxfId="5" priority="1" operator="equal">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F40"/>
  <sheetViews>
    <sheetView zoomScaleNormal="100" workbookViewId="0">
      <selection sqref="A1:F36"/>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5" customHeight="1" x14ac:dyDescent="0.35">
      <c r="A1" s="293" t="s">
        <v>251</v>
      </c>
      <c r="B1" s="293"/>
      <c r="C1" s="293"/>
      <c r="D1" s="293"/>
      <c r="E1" s="293"/>
      <c r="F1" s="293"/>
    </row>
    <row r="2" spans="1:6" ht="40" customHeight="1" x14ac:dyDescent="0.35">
      <c r="A2" s="34"/>
      <c r="B2" s="34" t="s">
        <v>19</v>
      </c>
      <c r="C2" s="34" t="s">
        <v>149</v>
      </c>
      <c r="D2" s="34" t="s">
        <v>150</v>
      </c>
      <c r="E2" s="67" t="s">
        <v>24</v>
      </c>
      <c r="F2" s="67" t="s">
        <v>25</v>
      </c>
    </row>
    <row r="3" spans="1:6" ht="30" customHeight="1" x14ac:dyDescent="0.35">
      <c r="A3" s="5" t="s">
        <v>151</v>
      </c>
      <c r="B3" s="313" t="s">
        <v>152</v>
      </c>
      <c r="C3" s="314"/>
      <c r="D3" s="314"/>
      <c r="E3" s="314"/>
      <c r="F3" s="315"/>
    </row>
    <row r="4" spans="1:6" x14ac:dyDescent="0.35">
      <c r="A4" s="31" t="s">
        <v>153</v>
      </c>
      <c r="B4" s="39" t="s">
        <v>154</v>
      </c>
      <c r="C4" s="40" t="s">
        <v>155</v>
      </c>
      <c r="D4" s="41">
        <v>1</v>
      </c>
      <c r="E4" s="68">
        <f>'B-Price Proposal'!E4</f>
        <v>0</v>
      </c>
      <c r="F4" s="68">
        <f>D4*E4</f>
        <v>0</v>
      </c>
    </row>
    <row r="5" spans="1:6" x14ac:dyDescent="0.35">
      <c r="A5" s="31" t="s">
        <v>156</v>
      </c>
      <c r="B5" s="39" t="s">
        <v>157</v>
      </c>
      <c r="C5" s="40" t="s">
        <v>158</v>
      </c>
      <c r="D5" s="41">
        <v>2</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304" t="s">
        <v>161</v>
      </c>
      <c r="C7" s="305"/>
      <c r="D7" s="305"/>
      <c r="E7" s="305"/>
      <c r="F7" s="316"/>
    </row>
    <row r="8" spans="1:6" x14ac:dyDescent="0.35">
      <c r="A8" s="19" t="s">
        <v>162</v>
      </c>
      <c r="B8" s="43" t="s">
        <v>163</v>
      </c>
      <c r="C8" s="44" t="s">
        <v>164</v>
      </c>
      <c r="D8" s="45">
        <v>10</v>
      </c>
      <c r="E8" s="70">
        <f>'B-Price Proposal'!E8</f>
        <v>0</v>
      </c>
      <c r="F8" s="70">
        <f>D8*E8</f>
        <v>0</v>
      </c>
    </row>
    <row r="9" spans="1:6" x14ac:dyDescent="0.35">
      <c r="A9" s="19" t="s">
        <v>165</v>
      </c>
      <c r="B9" s="43" t="s">
        <v>166</v>
      </c>
      <c r="C9" s="44" t="s">
        <v>167</v>
      </c>
      <c r="D9" s="45">
        <v>2</v>
      </c>
      <c r="E9" s="70">
        <f>'B-Price Proposal'!E9</f>
        <v>0</v>
      </c>
      <c r="F9" s="70">
        <f t="shared" ref="F9:F12" si="0">D9*E9</f>
        <v>0</v>
      </c>
    </row>
    <row r="10" spans="1:6" x14ac:dyDescent="0.35">
      <c r="A10" s="19" t="s">
        <v>168</v>
      </c>
      <c r="B10" s="43" t="s">
        <v>169</v>
      </c>
      <c r="C10" s="44" t="s">
        <v>170</v>
      </c>
      <c r="D10" s="45">
        <v>2</v>
      </c>
      <c r="E10" s="70">
        <f>'B-Price Proposal'!E10</f>
        <v>0</v>
      </c>
      <c r="F10" s="70">
        <f t="shared" si="0"/>
        <v>0</v>
      </c>
    </row>
    <row r="11" spans="1:6" x14ac:dyDescent="0.35">
      <c r="A11" s="19" t="s">
        <v>171</v>
      </c>
      <c r="B11" s="43" t="s">
        <v>172</v>
      </c>
      <c r="C11" s="44" t="s">
        <v>173</v>
      </c>
      <c r="D11" s="45">
        <v>1</v>
      </c>
      <c r="E11" s="70">
        <f>'B-Price Proposal'!E11</f>
        <v>0</v>
      </c>
      <c r="F11" s="70">
        <f t="shared" si="0"/>
        <v>0</v>
      </c>
    </row>
    <row r="12" spans="1:6" x14ac:dyDescent="0.35">
      <c r="A12" s="19" t="s">
        <v>174</v>
      </c>
      <c r="B12" s="43" t="s">
        <v>175</v>
      </c>
      <c r="C12" s="44" t="s">
        <v>176</v>
      </c>
      <c r="D12" s="45">
        <v>0</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317" t="s">
        <v>179</v>
      </c>
      <c r="C14" s="318"/>
      <c r="D14" s="318"/>
      <c r="E14" s="318"/>
      <c r="F14" s="319"/>
    </row>
    <row r="15" spans="1:6" x14ac:dyDescent="0.35">
      <c r="A15" s="214" t="s">
        <v>180</v>
      </c>
      <c r="B15" s="46" t="s">
        <v>181</v>
      </c>
      <c r="C15" s="47" t="s">
        <v>158</v>
      </c>
      <c r="D15" s="48">
        <v>10</v>
      </c>
      <c r="E15" s="72">
        <f>'B-Price Proposal'!E15</f>
        <v>0</v>
      </c>
      <c r="F15" s="72">
        <f>D15*E15</f>
        <v>0</v>
      </c>
    </row>
    <row r="16" spans="1:6" x14ac:dyDescent="0.35">
      <c r="A16" s="21" t="s">
        <v>182</v>
      </c>
      <c r="B16" s="46" t="s">
        <v>183</v>
      </c>
      <c r="C16" s="47" t="s">
        <v>184</v>
      </c>
      <c r="D16" s="48">
        <v>5</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320" t="s">
        <v>187</v>
      </c>
      <c r="C18" s="321"/>
      <c r="D18" s="321"/>
      <c r="E18" s="321"/>
      <c r="F18" s="322"/>
    </row>
    <row r="19" spans="1:6" x14ac:dyDescent="0.35">
      <c r="A19" s="27" t="s">
        <v>188</v>
      </c>
      <c r="B19" s="49" t="s">
        <v>189</v>
      </c>
      <c r="C19" s="29" t="s">
        <v>190</v>
      </c>
      <c r="D19" s="50">
        <v>21</v>
      </c>
      <c r="E19" s="74">
        <f>'B-Price Proposal'!E19</f>
        <v>0</v>
      </c>
      <c r="F19" s="74">
        <f>D19*E19</f>
        <v>0</v>
      </c>
    </row>
    <row r="20" spans="1:6" x14ac:dyDescent="0.35">
      <c r="A20" s="27" t="s">
        <v>191</v>
      </c>
      <c r="B20" s="49" t="s">
        <v>192</v>
      </c>
      <c r="C20" s="29" t="s">
        <v>193</v>
      </c>
      <c r="D20" s="50">
        <v>1</v>
      </c>
      <c r="E20" s="74">
        <f>'B-Price Proposal'!E20</f>
        <v>0</v>
      </c>
      <c r="F20" s="74">
        <f t="shared" ref="F20:F22" si="1">D20*E20</f>
        <v>0</v>
      </c>
    </row>
    <row r="21" spans="1:6" x14ac:dyDescent="0.35">
      <c r="A21" s="27" t="s">
        <v>194</v>
      </c>
      <c r="B21" s="49" t="s">
        <v>195</v>
      </c>
      <c r="C21" s="29" t="s">
        <v>196</v>
      </c>
      <c r="D21" s="50">
        <v>0</v>
      </c>
      <c r="E21" s="74">
        <f>'B-Price Proposal'!E21</f>
        <v>0</v>
      </c>
      <c r="F21" s="74">
        <f t="shared" si="1"/>
        <v>0</v>
      </c>
    </row>
    <row r="22" spans="1:6" x14ac:dyDescent="0.35">
      <c r="A22" s="27" t="s">
        <v>197</v>
      </c>
      <c r="B22" s="49" t="s">
        <v>198</v>
      </c>
      <c r="C22" s="29" t="s">
        <v>199</v>
      </c>
      <c r="D22" s="50">
        <v>0</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323" t="s">
        <v>202</v>
      </c>
      <c r="C24" s="324"/>
      <c r="D24" s="324"/>
      <c r="E24" s="324"/>
      <c r="F24" s="325"/>
    </row>
    <row r="25" spans="1:6" x14ac:dyDescent="0.35">
      <c r="A25" s="31" t="s">
        <v>203</v>
      </c>
      <c r="B25" s="39" t="s">
        <v>204</v>
      </c>
      <c r="C25" s="40" t="s">
        <v>205</v>
      </c>
      <c r="D25" s="41">
        <v>2</v>
      </c>
      <c r="E25" s="68">
        <f>'B-Price Proposal'!E25</f>
        <v>0</v>
      </c>
      <c r="F25" s="68">
        <f>D25*E25</f>
        <v>0</v>
      </c>
    </row>
    <row r="26" spans="1:6" x14ac:dyDescent="0.35">
      <c r="A26" s="31" t="s">
        <v>206</v>
      </c>
      <c r="B26" s="39" t="s">
        <v>207</v>
      </c>
      <c r="C26" s="40" t="s">
        <v>208</v>
      </c>
      <c r="D26" s="41">
        <v>0</v>
      </c>
      <c r="E26" s="68">
        <f>'B-Price Proposal'!E26</f>
        <v>0</v>
      </c>
      <c r="F26" s="68">
        <f>D26*E26</f>
        <v>0</v>
      </c>
    </row>
    <row r="27" spans="1:6" ht="30" customHeight="1" x14ac:dyDescent="0.35">
      <c r="A27" s="57" t="s">
        <v>201</v>
      </c>
      <c r="B27" s="326" t="s">
        <v>209</v>
      </c>
      <c r="C27" s="327"/>
      <c r="D27" s="58"/>
      <c r="E27" s="58"/>
      <c r="F27" s="76">
        <f>SUM(F25:F26)</f>
        <v>0</v>
      </c>
    </row>
    <row r="28" spans="1:6" s="33" customFormat="1" ht="34.9" customHeight="1" x14ac:dyDescent="0.35">
      <c r="A28" s="87" t="s">
        <v>210</v>
      </c>
      <c r="B28" s="304" t="s">
        <v>211</v>
      </c>
      <c r="C28" s="316"/>
      <c r="D28" s="52"/>
      <c r="E28" s="52"/>
      <c r="F28" s="88"/>
    </row>
    <row r="29" spans="1:6" x14ac:dyDescent="0.35">
      <c r="A29" s="179" t="s">
        <v>212</v>
      </c>
      <c r="B29" s="179" t="s">
        <v>213</v>
      </c>
      <c r="C29" s="180" t="s">
        <v>238</v>
      </c>
      <c r="D29" s="45">
        <v>1</v>
      </c>
      <c r="E29" s="70">
        <f>'B-Price Proposal'!E29</f>
        <v>0</v>
      </c>
      <c r="F29" s="190">
        <f>D29*E29</f>
        <v>0</v>
      </c>
    </row>
    <row r="30" spans="1:6" ht="34.9" customHeight="1" x14ac:dyDescent="0.35">
      <c r="A30" s="87" t="s">
        <v>210</v>
      </c>
      <c r="B30" s="302" t="s">
        <v>239</v>
      </c>
      <c r="C30" s="303"/>
      <c r="D30" s="103"/>
      <c r="E30" s="102"/>
      <c r="F30" s="88">
        <f>F29</f>
        <v>0</v>
      </c>
    </row>
    <row r="31" spans="1:6" ht="40.15" customHeight="1" x14ac:dyDescent="0.35">
      <c r="A31" s="37"/>
      <c r="B31" s="38"/>
      <c r="C31" s="276" t="s">
        <v>216</v>
      </c>
      <c r="D31" s="276"/>
      <c r="E31" s="100"/>
      <c r="F31" s="101">
        <f>SUM(F6,F13,F17,F23,F27, F30)</f>
        <v>0</v>
      </c>
    </row>
    <row r="32" spans="1:6" hidden="1" x14ac:dyDescent="0.35">
      <c r="C32" s="4" t="s">
        <v>217</v>
      </c>
      <c r="D32" s="1"/>
    </row>
    <row r="33" spans="2:4" hidden="1" x14ac:dyDescent="0.35">
      <c r="C33" s="2" t="s">
        <v>218</v>
      </c>
      <c r="D33" s="1">
        <v>20</v>
      </c>
    </row>
    <row r="34" spans="2:4" hidden="1" x14ac:dyDescent="0.35">
      <c r="C34" s="2" t="s">
        <v>219</v>
      </c>
      <c r="D34" s="1">
        <v>29</v>
      </c>
    </row>
    <row r="35" spans="2:4" hidden="1" x14ac:dyDescent="0.35">
      <c r="C35" s="2" t="s">
        <v>220</v>
      </c>
      <c r="D35" s="1">
        <v>4</v>
      </c>
    </row>
    <row r="36" spans="2:4" hidden="1" x14ac:dyDescent="0.35">
      <c r="C36" s="2" t="s">
        <v>221</v>
      </c>
      <c r="D36" s="1">
        <v>1</v>
      </c>
    </row>
    <row r="40" spans="2:4" x14ac:dyDescent="0.35">
      <c r="B40" s="3"/>
    </row>
  </sheetData>
  <sheetProtection algorithmName="SHA-512" hashValue="BKljvVDG5l2Ir1UvonLcg6Zh/8an+zVXVFwYapYQshHgKr1KQOG45eup1La+1pQjSsehD+zhbk83k3gzBFo1Tw==" saltValue="w7doSu93SX+I2kljD9BFSg==" spinCount="100000" sheet="1" objects="1" scenarios="1"/>
  <mergeCells count="14">
    <mergeCell ref="B30:C30"/>
    <mergeCell ref="C31:D31"/>
    <mergeCell ref="A1:F1"/>
    <mergeCell ref="B3:F3"/>
    <mergeCell ref="B7:F7"/>
    <mergeCell ref="B6:C6"/>
    <mergeCell ref="B13:C13"/>
    <mergeCell ref="B14:F14"/>
    <mergeCell ref="B17:C17"/>
    <mergeCell ref="B18:F18"/>
    <mergeCell ref="B27:C27"/>
    <mergeCell ref="B28:C28"/>
    <mergeCell ref="B24:F24"/>
    <mergeCell ref="B23:C23"/>
  </mergeCells>
  <conditionalFormatting sqref="B31">
    <cfRule type="containsText" dxfId="4" priority="1" operator="containsText" text="Y.23.0">
      <formula>NOT(ISERROR(SEARCH("Y.23.0",B31)))</formula>
    </cfRule>
  </conditionalFormatting>
  <conditionalFormatting sqref="E2:F2">
    <cfRule type="cellIs" dxfId="3" priority="2" operator="equal">
      <formula>0</formula>
    </cfRule>
  </conditionalFormatting>
  <pageMargins left="0.7" right="0.7" top="0.75" bottom="0.75" header="0.3" footer="0.3"/>
  <ignoredErrors>
    <ignoredError sqref="F6 F13 F17 F23 F2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H49"/>
  <sheetViews>
    <sheetView zoomScale="85" zoomScaleNormal="85" workbookViewId="0">
      <selection activeCell="G4" sqref="G4"/>
    </sheetView>
  </sheetViews>
  <sheetFormatPr defaultRowHeight="14.5" x14ac:dyDescent="0.35"/>
  <cols>
    <col min="1" max="1" width="5.54296875" customWidth="1"/>
    <col min="2" max="2" width="20.54296875" style="3" customWidth="1"/>
    <col min="3" max="3" width="103.7265625" style="9" customWidth="1"/>
    <col min="4" max="8" width="20.54296875" customWidth="1"/>
  </cols>
  <sheetData>
    <row r="1" spans="1:8" ht="143.25" customHeight="1" x14ac:dyDescent="0.35">
      <c r="A1" s="277" t="s">
        <v>252</v>
      </c>
      <c r="B1" s="277"/>
      <c r="C1" s="277"/>
      <c r="D1" s="277"/>
      <c r="E1" s="277"/>
      <c r="F1" s="277"/>
      <c r="G1" s="277"/>
      <c r="H1" s="278"/>
    </row>
    <row r="2" spans="1:8" ht="59.25" customHeight="1" x14ac:dyDescent="0.35">
      <c r="A2" s="34"/>
      <c r="B2" s="34" t="s">
        <v>19</v>
      </c>
      <c r="C2" s="34" t="s">
        <v>20</v>
      </c>
      <c r="D2" s="34" t="s">
        <v>21</v>
      </c>
      <c r="E2" s="34" t="s">
        <v>233</v>
      </c>
      <c r="F2" s="146" t="s">
        <v>234</v>
      </c>
      <c r="G2" s="67" t="s">
        <v>24</v>
      </c>
      <c r="H2" s="67" t="s">
        <v>25</v>
      </c>
    </row>
    <row r="3" spans="1:8" ht="30" customHeight="1" x14ac:dyDescent="0.35">
      <c r="A3" s="5" t="s">
        <v>26</v>
      </c>
      <c r="B3" s="151" t="s">
        <v>27</v>
      </c>
      <c r="C3" s="152"/>
      <c r="D3" s="152"/>
      <c r="E3" s="152"/>
      <c r="F3" s="152"/>
      <c r="G3" s="152"/>
      <c r="H3" s="153"/>
    </row>
    <row r="4" spans="1:8" ht="20.149999999999999" customHeight="1" x14ac:dyDescent="0.35">
      <c r="A4" s="11" t="s">
        <v>28</v>
      </c>
      <c r="B4" s="23" t="s">
        <v>29</v>
      </c>
      <c r="C4" s="11" t="s">
        <v>30</v>
      </c>
      <c r="D4" s="23" t="s">
        <v>31</v>
      </c>
      <c r="E4" s="141">
        <v>33.229999999999997</v>
      </c>
      <c r="F4" s="237"/>
      <c r="G4" s="184">
        <f>'A-Price Proposal'!G4</f>
        <v>0</v>
      </c>
      <c r="H4" s="94">
        <f>F4*G4</f>
        <v>0</v>
      </c>
    </row>
    <row r="5" spans="1:8" ht="20.149999999999999" customHeight="1" x14ac:dyDescent="0.35">
      <c r="A5" s="11" t="s">
        <v>32</v>
      </c>
      <c r="B5" s="23" t="s">
        <v>33</v>
      </c>
      <c r="C5" s="10" t="s">
        <v>34</v>
      </c>
      <c r="D5" s="23" t="s">
        <v>31</v>
      </c>
      <c r="E5" s="141">
        <v>17.79</v>
      </c>
      <c r="F5" s="237"/>
      <c r="G5" s="184">
        <f>'A-Price Proposal'!G5</f>
        <v>0</v>
      </c>
      <c r="H5" s="94">
        <f>F5*G5</f>
        <v>0</v>
      </c>
    </row>
    <row r="6" spans="1:8" ht="30" customHeight="1" x14ac:dyDescent="0.35">
      <c r="A6" s="5" t="s">
        <v>26</v>
      </c>
      <c r="B6" s="279" t="s">
        <v>35</v>
      </c>
      <c r="C6" s="279"/>
      <c r="D6" s="279"/>
      <c r="E6" s="128"/>
      <c r="F6" s="238"/>
      <c r="G6" s="82"/>
      <c r="H6" s="89">
        <f>SUM(H4:H5)</f>
        <v>0</v>
      </c>
    </row>
    <row r="7" spans="1:8" ht="30" customHeight="1" x14ac:dyDescent="0.35">
      <c r="A7" s="6" t="s">
        <v>36</v>
      </c>
      <c r="B7" s="166" t="s">
        <v>37</v>
      </c>
      <c r="C7" s="167"/>
      <c r="D7" s="167"/>
      <c r="E7" s="167"/>
      <c r="F7" s="239"/>
      <c r="G7" s="167"/>
      <c r="H7" s="168"/>
    </row>
    <row r="8" spans="1:8" ht="20.149999999999999" customHeight="1" x14ac:dyDescent="0.35">
      <c r="A8" s="19" t="s">
        <v>38</v>
      </c>
      <c r="B8" s="24" t="s">
        <v>39</v>
      </c>
      <c r="C8" s="12" t="s">
        <v>235</v>
      </c>
      <c r="D8" s="20" t="s">
        <v>41</v>
      </c>
      <c r="E8" s="142">
        <v>43.787999999999997</v>
      </c>
      <c r="F8" s="240"/>
      <c r="G8" s="185">
        <f>'A-Price Proposal'!G8</f>
        <v>0</v>
      </c>
      <c r="H8" s="95">
        <f>F8*G8</f>
        <v>0</v>
      </c>
    </row>
    <row r="9" spans="1:8" ht="20.149999999999999" customHeight="1" x14ac:dyDescent="0.35">
      <c r="A9" s="19" t="s">
        <v>42</v>
      </c>
      <c r="B9" s="24" t="s">
        <v>43</v>
      </c>
      <c r="C9" s="12" t="s">
        <v>44</v>
      </c>
      <c r="D9" s="20" t="s">
        <v>41</v>
      </c>
      <c r="E9" s="142">
        <v>43.787999999999997</v>
      </c>
      <c r="F9" s="240"/>
      <c r="G9" s="185">
        <f>'A-Price Proposal'!G9</f>
        <v>0</v>
      </c>
      <c r="H9" s="95">
        <f>F9*G9</f>
        <v>0</v>
      </c>
    </row>
    <row r="10" spans="1:8" ht="30" customHeight="1" x14ac:dyDescent="0.35">
      <c r="A10" s="6" t="s">
        <v>36</v>
      </c>
      <c r="B10" s="280" t="s">
        <v>45</v>
      </c>
      <c r="C10" s="281"/>
      <c r="D10" s="282"/>
      <c r="E10" s="130"/>
      <c r="F10" s="241"/>
      <c r="G10" s="83"/>
      <c r="H10" s="90">
        <f>SUM(H8:H9)</f>
        <v>0</v>
      </c>
    </row>
    <row r="11" spans="1:8" ht="30" customHeight="1" x14ac:dyDescent="0.35">
      <c r="A11" s="7" t="s">
        <v>46</v>
      </c>
      <c r="B11" s="148" t="s">
        <v>47</v>
      </c>
      <c r="C11" s="149"/>
      <c r="D11" s="149"/>
      <c r="E11" s="149"/>
      <c r="F11" s="242"/>
      <c r="G11" s="149"/>
      <c r="H11" s="150"/>
    </row>
    <row r="12" spans="1:8" ht="20.149999999999999" customHeight="1" x14ac:dyDescent="0.35">
      <c r="A12" s="21" t="s">
        <v>48</v>
      </c>
      <c r="B12" s="25" t="s">
        <v>49</v>
      </c>
      <c r="C12" s="13" t="s">
        <v>50</v>
      </c>
      <c r="D12" s="22" t="s">
        <v>31</v>
      </c>
      <c r="E12" s="143">
        <v>138.89400000000001</v>
      </c>
      <c r="F12" s="243"/>
      <c r="G12" s="186">
        <f>'A-Price Proposal'!G12</f>
        <v>0</v>
      </c>
      <c r="H12" s="96">
        <f t="shared" ref="H12:H17" si="0">F12*G12</f>
        <v>0</v>
      </c>
    </row>
    <row r="13" spans="1:8" ht="20.149999999999999" customHeight="1" x14ac:dyDescent="0.35">
      <c r="A13" s="21" t="s">
        <v>51</v>
      </c>
      <c r="B13" s="26" t="s">
        <v>52</v>
      </c>
      <c r="C13" s="13" t="s">
        <v>53</v>
      </c>
      <c r="D13" s="22" t="s">
        <v>31</v>
      </c>
      <c r="E13" s="143">
        <v>138.89400000000001</v>
      </c>
      <c r="F13" s="244"/>
      <c r="G13" s="187">
        <f>'A-Price Proposal'!G13</f>
        <v>0</v>
      </c>
      <c r="H13" s="97">
        <f t="shared" si="0"/>
        <v>0</v>
      </c>
    </row>
    <row r="14" spans="1:8" ht="20.149999999999999" customHeight="1" x14ac:dyDescent="0.35">
      <c r="A14" s="21" t="s">
        <v>54</v>
      </c>
      <c r="B14" s="26" t="s">
        <v>55</v>
      </c>
      <c r="C14" s="13" t="s">
        <v>56</v>
      </c>
      <c r="D14" s="22" t="s">
        <v>31</v>
      </c>
      <c r="E14" s="143">
        <v>10.537000000000001</v>
      </c>
      <c r="F14" s="244"/>
      <c r="G14" s="187">
        <f>'A-Price Proposal'!G14</f>
        <v>0</v>
      </c>
      <c r="H14" s="97">
        <f t="shared" si="0"/>
        <v>0</v>
      </c>
    </row>
    <row r="15" spans="1:8" ht="20.149999999999999" customHeight="1" x14ac:dyDescent="0.35">
      <c r="A15" s="21" t="s">
        <v>57</v>
      </c>
      <c r="B15" s="26" t="s">
        <v>58</v>
      </c>
      <c r="C15" s="13" t="s">
        <v>59</v>
      </c>
      <c r="D15" s="22" t="s">
        <v>31</v>
      </c>
      <c r="E15" s="143">
        <v>0</v>
      </c>
      <c r="F15" s="244"/>
      <c r="G15" s="187">
        <f>'A-Price Proposal'!G15</f>
        <v>0</v>
      </c>
      <c r="H15" s="97">
        <f t="shared" si="0"/>
        <v>0</v>
      </c>
    </row>
    <row r="16" spans="1:8" ht="20.149999999999999" customHeight="1" x14ac:dyDescent="0.35">
      <c r="A16" s="21" t="s">
        <v>60</v>
      </c>
      <c r="B16" s="26" t="s">
        <v>61</v>
      </c>
      <c r="C16" s="13" t="s">
        <v>62</v>
      </c>
      <c r="D16" s="22" t="s">
        <v>63</v>
      </c>
      <c r="E16" s="143">
        <v>0</v>
      </c>
      <c r="F16" s="244"/>
      <c r="G16" s="187">
        <f>'A-Price Proposal'!G16</f>
        <v>0</v>
      </c>
      <c r="H16" s="97">
        <f t="shared" si="0"/>
        <v>0</v>
      </c>
    </row>
    <row r="17" spans="1:8" ht="20.149999999999999" customHeight="1" x14ac:dyDescent="0.35">
      <c r="A17" s="21" t="s">
        <v>64</v>
      </c>
      <c r="B17" s="25" t="s">
        <v>65</v>
      </c>
      <c r="C17" s="13" t="s">
        <v>66</v>
      </c>
      <c r="D17" s="22" t="s">
        <v>31</v>
      </c>
      <c r="E17" s="143">
        <v>19.826000000000001</v>
      </c>
      <c r="F17" s="243"/>
      <c r="G17" s="186">
        <f>'A-Price Proposal'!G17</f>
        <v>0</v>
      </c>
      <c r="H17" s="96">
        <f t="shared" si="0"/>
        <v>0</v>
      </c>
    </row>
    <row r="18" spans="1:8" ht="20.149999999999999" customHeight="1" x14ac:dyDescent="0.35">
      <c r="A18" s="21" t="s">
        <v>67</v>
      </c>
      <c r="B18" s="25" t="s">
        <v>68</v>
      </c>
      <c r="C18" s="13" t="s">
        <v>69</v>
      </c>
      <c r="D18" s="22" t="s">
        <v>31</v>
      </c>
      <c r="E18" s="143">
        <v>25.516999999999999</v>
      </c>
      <c r="F18" s="243"/>
      <c r="G18" s="186">
        <f>'A-Price Proposal'!G18</f>
        <v>0</v>
      </c>
      <c r="H18" s="96">
        <f t="shared" ref="H18:H20" si="1">F18*G18</f>
        <v>0</v>
      </c>
    </row>
    <row r="19" spans="1:8" ht="20.149999999999999" customHeight="1" x14ac:dyDescent="0.35">
      <c r="A19" s="21" t="s">
        <v>70</v>
      </c>
      <c r="B19" s="25" t="s">
        <v>71</v>
      </c>
      <c r="C19" s="13" t="s">
        <v>72</v>
      </c>
      <c r="D19" s="22" t="s">
        <v>31</v>
      </c>
      <c r="E19" s="143">
        <v>8.3819999999999997</v>
      </c>
      <c r="F19" s="243"/>
      <c r="G19" s="186">
        <f>'A-Price Proposal'!G19</f>
        <v>0</v>
      </c>
      <c r="H19" s="96">
        <f t="shared" si="1"/>
        <v>0</v>
      </c>
    </row>
    <row r="20" spans="1:8" ht="20.149999999999999" customHeight="1" x14ac:dyDescent="0.35">
      <c r="A20" s="21" t="s">
        <v>73</v>
      </c>
      <c r="B20" s="25" t="s">
        <v>74</v>
      </c>
      <c r="C20" s="14" t="s">
        <v>75</v>
      </c>
      <c r="D20" s="22" t="s">
        <v>31</v>
      </c>
      <c r="E20" s="143">
        <v>25.146000000000001</v>
      </c>
      <c r="F20" s="243"/>
      <c r="G20" s="186">
        <f>'A-Price Proposal'!G20</f>
        <v>0</v>
      </c>
      <c r="H20" s="96">
        <f t="shared" si="1"/>
        <v>0</v>
      </c>
    </row>
    <row r="21" spans="1:8" ht="30" customHeight="1" x14ac:dyDescent="0.35">
      <c r="A21" s="7" t="s">
        <v>46</v>
      </c>
      <c r="B21" s="283" t="s">
        <v>76</v>
      </c>
      <c r="C21" s="283"/>
      <c r="D21" s="283"/>
      <c r="E21" s="132"/>
      <c r="F21" s="245"/>
      <c r="G21" s="84"/>
      <c r="H21" s="91">
        <f>SUM(H12:H20)</f>
        <v>0</v>
      </c>
    </row>
    <row r="22" spans="1:8" ht="30" customHeight="1" x14ac:dyDescent="0.35">
      <c r="A22" s="8" t="s">
        <v>77</v>
      </c>
      <c r="B22" s="154" t="s">
        <v>78</v>
      </c>
      <c r="C22" s="155"/>
      <c r="D22" s="155"/>
      <c r="E22" s="155"/>
      <c r="F22" s="246"/>
      <c r="G22" s="155"/>
      <c r="H22" s="156"/>
    </row>
    <row r="23" spans="1:8" ht="19.899999999999999" customHeight="1" x14ac:dyDescent="0.35">
      <c r="A23" s="27" t="s">
        <v>79</v>
      </c>
      <c r="B23" s="28" t="s">
        <v>80</v>
      </c>
      <c r="C23" s="18" t="s">
        <v>81</v>
      </c>
      <c r="D23" s="79" t="s">
        <v>82</v>
      </c>
      <c r="E23" s="144">
        <v>67.715000000000003</v>
      </c>
      <c r="F23" s="247"/>
      <c r="G23" s="188">
        <f>'A-Price Proposal'!G23</f>
        <v>0</v>
      </c>
      <c r="H23" s="98">
        <f t="shared" ref="H23:H28" si="2">F23*G23</f>
        <v>0</v>
      </c>
    </row>
    <row r="24" spans="1:8" ht="20.149999999999999" customHeight="1" x14ac:dyDescent="0.35">
      <c r="A24" s="27" t="s">
        <v>83</v>
      </c>
      <c r="B24" s="28" t="s">
        <v>84</v>
      </c>
      <c r="C24" s="15" t="s">
        <v>85</v>
      </c>
      <c r="D24" s="30" t="s">
        <v>31</v>
      </c>
      <c r="E24" s="136">
        <v>0</v>
      </c>
      <c r="F24" s="248"/>
      <c r="G24" s="189">
        <f>'A-Price Proposal'!G24</f>
        <v>0</v>
      </c>
      <c r="H24" s="99">
        <f t="shared" si="2"/>
        <v>0</v>
      </c>
    </row>
    <row r="25" spans="1:8" ht="20.149999999999999" customHeight="1" x14ac:dyDescent="0.35">
      <c r="A25" s="27" t="s">
        <v>86</v>
      </c>
      <c r="B25" s="28" t="s">
        <v>87</v>
      </c>
      <c r="C25" s="15" t="s">
        <v>88</v>
      </c>
      <c r="D25" s="30" t="s">
        <v>31</v>
      </c>
      <c r="E25" s="136">
        <v>13.834</v>
      </c>
      <c r="F25" s="248"/>
      <c r="G25" s="189">
        <f>'A-Price Proposal'!G25</f>
        <v>0</v>
      </c>
      <c r="H25" s="99">
        <f t="shared" si="2"/>
        <v>0</v>
      </c>
    </row>
    <row r="26" spans="1:8" ht="20.149999999999999" customHeight="1" x14ac:dyDescent="0.35">
      <c r="A26" s="27" t="s">
        <v>89</v>
      </c>
      <c r="B26" s="28" t="s">
        <v>90</v>
      </c>
      <c r="C26" s="16" t="s">
        <v>91</v>
      </c>
      <c r="D26" s="30" t="s">
        <v>31</v>
      </c>
      <c r="E26" s="136">
        <v>13.834</v>
      </c>
      <c r="F26" s="248"/>
      <c r="G26" s="189">
        <f>'A-Price Proposal'!G26</f>
        <v>0</v>
      </c>
      <c r="H26" s="99">
        <f t="shared" si="2"/>
        <v>0</v>
      </c>
    </row>
    <row r="27" spans="1:8" ht="20.149999999999999" customHeight="1" x14ac:dyDescent="0.35">
      <c r="A27" s="27" t="s">
        <v>92</v>
      </c>
      <c r="B27" s="28" t="s">
        <v>49</v>
      </c>
      <c r="C27" s="16" t="s">
        <v>50</v>
      </c>
      <c r="D27" s="30" t="s">
        <v>31</v>
      </c>
      <c r="E27" s="136">
        <v>57.615000000000002</v>
      </c>
      <c r="F27" s="248"/>
      <c r="G27" s="189">
        <f>'A-Price Proposal'!G27</f>
        <v>0</v>
      </c>
      <c r="H27" s="99">
        <f t="shared" si="2"/>
        <v>0</v>
      </c>
    </row>
    <row r="28" spans="1:8" ht="20.149999999999999" customHeight="1" x14ac:dyDescent="0.35">
      <c r="A28" s="27" t="s">
        <v>93</v>
      </c>
      <c r="B28" s="86" t="s">
        <v>52</v>
      </c>
      <c r="C28" s="16" t="s">
        <v>53</v>
      </c>
      <c r="D28" s="30" t="s">
        <v>31</v>
      </c>
      <c r="E28" s="136">
        <v>57.615000000000002</v>
      </c>
      <c r="F28" s="248"/>
      <c r="G28" s="189">
        <f>'A-Price Proposal'!G28</f>
        <v>0</v>
      </c>
      <c r="H28" s="99">
        <f t="shared" si="2"/>
        <v>0</v>
      </c>
    </row>
    <row r="29" spans="1:8" ht="30" customHeight="1" x14ac:dyDescent="0.35">
      <c r="A29" s="8" t="s">
        <v>77</v>
      </c>
      <c r="B29" s="284" t="s">
        <v>253</v>
      </c>
      <c r="C29" s="284"/>
      <c r="D29" s="284"/>
      <c r="E29" s="135"/>
      <c r="F29" s="249"/>
      <c r="G29" s="85"/>
      <c r="H29" s="92">
        <f>SUM(H23:H28)</f>
        <v>0</v>
      </c>
    </row>
    <row r="30" spans="1:8" ht="30" customHeight="1" x14ac:dyDescent="0.35">
      <c r="A30" s="5" t="s">
        <v>95</v>
      </c>
      <c r="B30" s="151" t="s">
        <v>96</v>
      </c>
      <c r="C30" s="152"/>
      <c r="D30" s="152"/>
      <c r="E30" s="152"/>
      <c r="F30" s="236"/>
      <c r="G30" s="152"/>
      <c r="H30" s="153"/>
    </row>
    <row r="31" spans="1:8" ht="20.149999999999999" customHeight="1" x14ac:dyDescent="0.35">
      <c r="A31" s="31" t="s">
        <v>97</v>
      </c>
      <c r="B31" s="32" t="s">
        <v>98</v>
      </c>
      <c r="C31" s="11" t="s">
        <v>99</v>
      </c>
      <c r="D31" s="23" t="s">
        <v>63</v>
      </c>
      <c r="E31" s="141">
        <v>0</v>
      </c>
      <c r="F31" s="237"/>
      <c r="G31" s="184">
        <f>'A-Price Proposal'!G31</f>
        <v>0</v>
      </c>
      <c r="H31" s="94">
        <f>F31*G31</f>
        <v>0</v>
      </c>
    </row>
    <row r="32" spans="1:8" ht="20.149999999999999" customHeight="1" x14ac:dyDescent="0.35">
      <c r="A32" s="31" t="s">
        <v>100</v>
      </c>
      <c r="B32" s="32" t="s">
        <v>101</v>
      </c>
      <c r="C32" s="11" t="s">
        <v>102</v>
      </c>
      <c r="D32" s="23" t="s">
        <v>41</v>
      </c>
      <c r="E32" s="141">
        <v>0</v>
      </c>
      <c r="F32" s="237"/>
      <c r="G32" s="184">
        <f>'A-Price Proposal'!G32</f>
        <v>0</v>
      </c>
      <c r="H32" s="94">
        <f t="shared" ref="H32:H34" si="3">F32*G32</f>
        <v>0</v>
      </c>
    </row>
    <row r="33" spans="1:8" ht="20.149999999999999" customHeight="1" x14ac:dyDescent="0.35">
      <c r="A33" s="31" t="s">
        <v>103</v>
      </c>
      <c r="B33" s="32" t="s">
        <v>104</v>
      </c>
      <c r="C33" s="11" t="s">
        <v>105</v>
      </c>
      <c r="D33" s="23" t="s">
        <v>63</v>
      </c>
      <c r="E33" s="141">
        <v>9</v>
      </c>
      <c r="F33" s="237"/>
      <c r="G33" s="184">
        <f>'A-Price Proposal'!G33</f>
        <v>0</v>
      </c>
      <c r="H33" s="94">
        <f t="shared" si="3"/>
        <v>0</v>
      </c>
    </row>
    <row r="34" spans="1:8" ht="20.149999999999999" customHeight="1" x14ac:dyDescent="0.35">
      <c r="A34" s="31" t="s">
        <v>106</v>
      </c>
      <c r="B34" s="32" t="s">
        <v>107</v>
      </c>
      <c r="C34" s="11" t="s">
        <v>108</v>
      </c>
      <c r="D34" s="23" t="s">
        <v>63</v>
      </c>
      <c r="E34" s="141">
        <v>2</v>
      </c>
      <c r="F34" s="237"/>
      <c r="G34" s="184">
        <f>'A-Price Proposal'!G34</f>
        <v>0</v>
      </c>
      <c r="H34" s="94">
        <f t="shared" si="3"/>
        <v>0</v>
      </c>
    </row>
    <row r="35" spans="1:8" ht="30" customHeight="1" x14ac:dyDescent="0.35">
      <c r="A35" s="5" t="s">
        <v>95</v>
      </c>
      <c r="B35" s="279" t="s">
        <v>109</v>
      </c>
      <c r="C35" s="279"/>
      <c r="D35" s="279"/>
      <c r="E35" s="128"/>
      <c r="F35" s="238"/>
      <c r="G35" s="82"/>
      <c r="H35" s="89">
        <f>SUM(H31:H34)</f>
        <v>0</v>
      </c>
    </row>
    <row r="36" spans="1:8" ht="30" customHeight="1" x14ac:dyDescent="0.35">
      <c r="A36" s="6" t="s">
        <v>110</v>
      </c>
      <c r="B36" s="157" t="s">
        <v>111</v>
      </c>
      <c r="C36" s="158"/>
      <c r="D36" s="158"/>
      <c r="E36" s="158"/>
      <c r="F36" s="250"/>
      <c r="G36" s="158"/>
      <c r="H36" s="159"/>
    </row>
    <row r="37" spans="1:8" ht="20.149999999999999" customHeight="1" x14ac:dyDescent="0.35">
      <c r="A37" s="19" t="s">
        <v>112</v>
      </c>
      <c r="B37" s="24" t="s">
        <v>113</v>
      </c>
      <c r="C37" s="17" t="s">
        <v>114</v>
      </c>
      <c r="D37" s="20" t="s">
        <v>63</v>
      </c>
      <c r="E37" s="142">
        <v>1</v>
      </c>
      <c r="F37" s="240"/>
      <c r="G37" s="185">
        <f>'A-Price Proposal'!G37</f>
        <v>0</v>
      </c>
      <c r="H37" s="95">
        <f>F37*G37</f>
        <v>0</v>
      </c>
    </row>
    <row r="38" spans="1:8" ht="20.149999999999999" customHeight="1" x14ac:dyDescent="0.35">
      <c r="A38" s="19" t="s">
        <v>115</v>
      </c>
      <c r="B38" s="24" t="s">
        <v>116</v>
      </c>
      <c r="C38" s="17" t="s">
        <v>117</v>
      </c>
      <c r="D38" s="20" t="s">
        <v>63</v>
      </c>
      <c r="E38" s="142">
        <v>1</v>
      </c>
      <c r="F38" s="240"/>
      <c r="G38" s="185">
        <f>'A-Price Proposal'!G38</f>
        <v>0</v>
      </c>
      <c r="H38" s="95">
        <f>F38*G38</f>
        <v>0</v>
      </c>
    </row>
    <row r="39" spans="1:8" ht="30" customHeight="1" x14ac:dyDescent="0.35">
      <c r="A39" s="6" t="s">
        <v>110</v>
      </c>
      <c r="B39" s="291" t="s">
        <v>118</v>
      </c>
      <c r="C39" s="291"/>
      <c r="D39" s="291"/>
      <c r="E39" s="130"/>
      <c r="F39" s="241"/>
      <c r="G39" s="83"/>
      <c r="H39" s="90">
        <f>SUM(H37:H38)</f>
        <v>0</v>
      </c>
    </row>
    <row r="40" spans="1:8" ht="30" customHeight="1" x14ac:dyDescent="0.35">
      <c r="A40" s="7" t="s">
        <v>119</v>
      </c>
      <c r="B40" s="160" t="s">
        <v>120</v>
      </c>
      <c r="C40" s="161"/>
      <c r="D40" s="161"/>
      <c r="E40" s="161"/>
      <c r="F40" s="251"/>
      <c r="G40" s="161"/>
      <c r="H40" s="162"/>
    </row>
    <row r="41" spans="1:8" ht="20.149999999999999" customHeight="1" x14ac:dyDescent="0.35">
      <c r="A41" s="21" t="s">
        <v>121</v>
      </c>
      <c r="B41" s="25" t="s">
        <v>122</v>
      </c>
      <c r="C41" s="13" t="s">
        <v>123</v>
      </c>
      <c r="D41" s="22" t="s">
        <v>31</v>
      </c>
      <c r="E41" s="143">
        <v>0</v>
      </c>
      <c r="F41" s="244"/>
      <c r="G41" s="187">
        <f>'A-Price Proposal'!G41</f>
        <v>0</v>
      </c>
      <c r="H41" s="97">
        <f>F41*G41</f>
        <v>0</v>
      </c>
    </row>
    <row r="42" spans="1:8" ht="20.149999999999999" customHeight="1" x14ac:dyDescent="0.35">
      <c r="A42" s="21" t="s">
        <v>124</v>
      </c>
      <c r="B42" s="25" t="s">
        <v>125</v>
      </c>
      <c r="C42" s="13" t="s">
        <v>126</v>
      </c>
      <c r="D42" s="22" t="s">
        <v>127</v>
      </c>
      <c r="E42" s="143">
        <v>0</v>
      </c>
      <c r="F42" s="244"/>
      <c r="G42" s="187">
        <f>'A-Price Proposal'!G42</f>
        <v>0</v>
      </c>
      <c r="H42" s="97">
        <f>F42*G42</f>
        <v>0</v>
      </c>
    </row>
    <row r="43" spans="1:8" ht="20.149999999999999" customHeight="1" x14ac:dyDescent="0.35">
      <c r="A43" s="21" t="s">
        <v>128</v>
      </c>
      <c r="B43" s="25" t="s">
        <v>129</v>
      </c>
      <c r="C43" s="13" t="s">
        <v>130</v>
      </c>
      <c r="D43" s="22" t="s">
        <v>31</v>
      </c>
      <c r="E43" s="143">
        <v>0</v>
      </c>
      <c r="F43" s="244"/>
      <c r="G43" s="187">
        <f>'A-Price Proposal'!G43</f>
        <v>0</v>
      </c>
      <c r="H43" s="97">
        <f t="shared" ref="H43:H44" si="4">F43*G43</f>
        <v>0</v>
      </c>
    </row>
    <row r="44" spans="1:8" ht="20.149999999999999" customHeight="1" x14ac:dyDescent="0.35">
      <c r="A44" s="21" t="s">
        <v>131</v>
      </c>
      <c r="B44" s="25" t="s">
        <v>132</v>
      </c>
      <c r="C44" s="13" t="s">
        <v>133</v>
      </c>
      <c r="D44" s="22" t="s">
        <v>127</v>
      </c>
      <c r="E44" s="143">
        <v>0</v>
      </c>
      <c r="F44" s="244"/>
      <c r="G44" s="187">
        <f>'A-Price Proposal'!G44</f>
        <v>0</v>
      </c>
      <c r="H44" s="97">
        <f t="shared" si="4"/>
        <v>0</v>
      </c>
    </row>
    <row r="45" spans="1:8" ht="30" customHeight="1" x14ac:dyDescent="0.35">
      <c r="A45" s="7" t="s">
        <v>119</v>
      </c>
      <c r="B45" s="309" t="s">
        <v>134</v>
      </c>
      <c r="C45" s="309"/>
      <c r="D45" s="309"/>
      <c r="E45" s="132"/>
      <c r="F45" s="245"/>
      <c r="G45" s="84"/>
      <c r="H45" s="91">
        <f>SUM(H41:H44)</f>
        <v>0</v>
      </c>
    </row>
    <row r="46" spans="1:8" ht="30" customHeight="1" x14ac:dyDescent="0.35">
      <c r="A46" s="116" t="s">
        <v>135</v>
      </c>
      <c r="B46" s="163" t="s">
        <v>136</v>
      </c>
      <c r="C46" s="164"/>
      <c r="D46" s="164"/>
      <c r="E46" s="164"/>
      <c r="F46" s="252"/>
      <c r="G46" s="164"/>
      <c r="H46" s="165"/>
    </row>
    <row r="47" spans="1:8" s="33" customFormat="1" ht="19.899999999999999" customHeight="1" x14ac:dyDescent="0.35">
      <c r="A47" s="27" t="s">
        <v>137</v>
      </c>
      <c r="B47" s="86" t="s">
        <v>138</v>
      </c>
      <c r="C47" s="16" t="s">
        <v>139</v>
      </c>
      <c r="D47" s="30" t="s">
        <v>140</v>
      </c>
      <c r="E47" s="136">
        <v>1</v>
      </c>
      <c r="F47" s="253"/>
      <c r="G47" s="189">
        <f>'A-Price Proposal'!G47</f>
        <v>0</v>
      </c>
      <c r="H47" s="115">
        <f>F47*G47</f>
        <v>0</v>
      </c>
    </row>
    <row r="48" spans="1:8" ht="30" customHeight="1" x14ac:dyDescent="0.35">
      <c r="A48" s="116" t="s">
        <v>135</v>
      </c>
      <c r="B48" s="285" t="s">
        <v>141</v>
      </c>
      <c r="C48" s="286"/>
      <c r="D48" s="287"/>
      <c r="E48" s="135"/>
      <c r="F48" s="249"/>
      <c r="G48" s="182"/>
      <c r="H48" s="80">
        <f>H47</f>
        <v>0</v>
      </c>
    </row>
    <row r="49" spans="1:8" ht="34.9" customHeight="1" x14ac:dyDescent="0.35">
      <c r="A49" s="35"/>
      <c r="B49" s="276" t="s">
        <v>236</v>
      </c>
      <c r="C49" s="276"/>
      <c r="D49" s="276"/>
      <c r="E49" s="36"/>
      <c r="F49" s="254"/>
      <c r="G49" s="36"/>
      <c r="H49" s="209">
        <f>SUM(H45,H39,H35,H29,H21,H10,H48,H6)</f>
        <v>0</v>
      </c>
    </row>
  </sheetData>
  <sheetProtection algorithmName="SHA-512" hashValue="txnl1HiIwK6q5tGZE4GQ4TzzvVu9iwQ1T/L1a2YhUPcztmAqqIplVip8QuK+MJrOMFKPlNHjBcnUKvs0W47RWA==" saltValue="R5fKUECqfToLkPu6nKyJAA==" spinCount="100000" sheet="1" objects="1" scenarios="1"/>
  <mergeCells count="10">
    <mergeCell ref="B49:D49"/>
    <mergeCell ref="A1:H1"/>
    <mergeCell ref="B45:D45"/>
    <mergeCell ref="B6:D6"/>
    <mergeCell ref="B10:D10"/>
    <mergeCell ref="B21:D21"/>
    <mergeCell ref="B29:D29"/>
    <mergeCell ref="B35:D35"/>
    <mergeCell ref="B39:D39"/>
    <mergeCell ref="B48:D48"/>
  </mergeCells>
  <phoneticPr fontId="12" type="noConversion"/>
  <conditionalFormatting sqref="G2:H2">
    <cfRule type="cellIs" dxfId="2" priority="1" operator="equal">
      <formula>0</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F40"/>
  <sheetViews>
    <sheetView zoomScaleNormal="100" workbookViewId="0">
      <selection sqref="A1:F1"/>
    </sheetView>
  </sheetViews>
  <sheetFormatPr defaultRowHeight="14.5" x14ac:dyDescent="0.35"/>
  <cols>
    <col min="1" max="1" width="5.54296875" customWidth="1"/>
    <col min="2" max="2" width="20.54296875" customWidth="1"/>
    <col min="3" max="3" width="90.54296875" customWidth="1"/>
    <col min="4" max="6" width="20.54296875" customWidth="1"/>
  </cols>
  <sheetData>
    <row r="1" spans="1:6" ht="88.5" customHeight="1" x14ac:dyDescent="0.35">
      <c r="A1" s="293" t="s">
        <v>254</v>
      </c>
      <c r="B1" s="293"/>
      <c r="C1" s="293"/>
      <c r="D1" s="293"/>
      <c r="E1" s="293"/>
      <c r="F1" s="293"/>
    </row>
    <row r="2" spans="1:6" ht="40" customHeight="1" x14ac:dyDescent="0.35">
      <c r="A2" s="34"/>
      <c r="B2" s="34" t="s">
        <v>19</v>
      </c>
      <c r="C2" s="34" t="s">
        <v>149</v>
      </c>
      <c r="D2" s="34" t="s">
        <v>150</v>
      </c>
      <c r="E2" s="67" t="s">
        <v>24</v>
      </c>
      <c r="F2" s="67" t="s">
        <v>25</v>
      </c>
    </row>
    <row r="3" spans="1:6" ht="30" customHeight="1" x14ac:dyDescent="0.35">
      <c r="A3" s="5" t="s">
        <v>151</v>
      </c>
      <c r="B3" s="313" t="s">
        <v>152</v>
      </c>
      <c r="C3" s="314"/>
      <c r="D3" s="314"/>
      <c r="E3" s="314"/>
      <c r="F3" s="315"/>
    </row>
    <row r="4" spans="1:6" x14ac:dyDescent="0.35">
      <c r="A4" s="31" t="s">
        <v>153</v>
      </c>
      <c r="B4" s="39" t="s">
        <v>154</v>
      </c>
      <c r="C4" s="40" t="s">
        <v>155</v>
      </c>
      <c r="D4" s="41">
        <v>0</v>
      </c>
      <c r="E4" s="68">
        <f>'B-Price Proposal'!E4</f>
        <v>0</v>
      </c>
      <c r="F4" s="68">
        <f>D4*E4</f>
        <v>0</v>
      </c>
    </row>
    <row r="5" spans="1:6" x14ac:dyDescent="0.35">
      <c r="A5" s="31" t="s">
        <v>156</v>
      </c>
      <c r="B5" s="39" t="s">
        <v>157</v>
      </c>
      <c r="C5" s="40" t="s">
        <v>158</v>
      </c>
      <c r="D5" s="41">
        <v>1</v>
      </c>
      <c r="E5" s="68">
        <f>'B-Price Proposal'!E5</f>
        <v>0</v>
      </c>
      <c r="F5" s="68">
        <f>D5*E5</f>
        <v>0</v>
      </c>
    </row>
    <row r="6" spans="1:6" ht="30" customHeight="1" x14ac:dyDescent="0.35">
      <c r="A6" s="5" t="s">
        <v>151</v>
      </c>
      <c r="B6" s="294" t="s">
        <v>159</v>
      </c>
      <c r="C6" s="295"/>
      <c r="D6" s="42"/>
      <c r="E6" s="42"/>
      <c r="F6" s="93">
        <f>SUM(F4:F5)</f>
        <v>0</v>
      </c>
    </row>
    <row r="7" spans="1:6" ht="30" customHeight="1" x14ac:dyDescent="0.35">
      <c r="A7" s="51" t="s">
        <v>160</v>
      </c>
      <c r="B7" s="304" t="s">
        <v>161</v>
      </c>
      <c r="C7" s="305"/>
      <c r="D7" s="305"/>
      <c r="E7" s="305"/>
      <c r="F7" s="316"/>
    </row>
    <row r="8" spans="1:6" x14ac:dyDescent="0.35">
      <c r="A8" s="19" t="s">
        <v>162</v>
      </c>
      <c r="B8" s="43" t="s">
        <v>163</v>
      </c>
      <c r="C8" s="44" t="s">
        <v>164</v>
      </c>
      <c r="D8" s="45">
        <v>6</v>
      </c>
      <c r="E8" s="70">
        <f>'B-Price Proposal'!E8</f>
        <v>0</v>
      </c>
      <c r="F8" s="70">
        <f>D8*E8</f>
        <v>0</v>
      </c>
    </row>
    <row r="9" spans="1:6" x14ac:dyDescent="0.35">
      <c r="A9" s="19" t="s">
        <v>165</v>
      </c>
      <c r="B9" s="43" t="s">
        <v>166</v>
      </c>
      <c r="C9" s="44" t="s">
        <v>167</v>
      </c>
      <c r="D9" s="45">
        <v>2</v>
      </c>
      <c r="E9" s="70">
        <f>'B-Price Proposal'!E9</f>
        <v>0</v>
      </c>
      <c r="F9" s="70">
        <f t="shared" ref="F9:F12" si="0">D9*E9</f>
        <v>0</v>
      </c>
    </row>
    <row r="10" spans="1:6" x14ac:dyDescent="0.35">
      <c r="A10" s="19" t="s">
        <v>168</v>
      </c>
      <c r="B10" s="43" t="s">
        <v>169</v>
      </c>
      <c r="C10" s="44" t="s">
        <v>170</v>
      </c>
      <c r="D10" s="45">
        <v>1</v>
      </c>
      <c r="E10" s="70">
        <f>'B-Price Proposal'!E10</f>
        <v>0</v>
      </c>
      <c r="F10" s="70">
        <f t="shared" si="0"/>
        <v>0</v>
      </c>
    </row>
    <row r="11" spans="1:6" x14ac:dyDescent="0.35">
      <c r="A11" s="19" t="s">
        <v>171</v>
      </c>
      <c r="B11" s="43" t="s">
        <v>172</v>
      </c>
      <c r="C11" s="44" t="s">
        <v>173</v>
      </c>
      <c r="D11" s="45">
        <v>1</v>
      </c>
      <c r="E11" s="70">
        <f>'B-Price Proposal'!E11</f>
        <v>0</v>
      </c>
      <c r="F11" s="70">
        <f t="shared" si="0"/>
        <v>0</v>
      </c>
    </row>
    <row r="12" spans="1:6" x14ac:dyDescent="0.35">
      <c r="A12" s="19" t="s">
        <v>174</v>
      </c>
      <c r="B12" s="43" t="s">
        <v>175</v>
      </c>
      <c r="C12" s="44" t="s">
        <v>176</v>
      </c>
      <c r="D12" s="45">
        <v>0</v>
      </c>
      <c r="E12" s="70">
        <f>'B-Price Proposal'!E12</f>
        <v>0</v>
      </c>
      <c r="F12" s="70">
        <f t="shared" si="0"/>
        <v>0</v>
      </c>
    </row>
    <row r="13" spans="1:6" ht="30" customHeight="1" x14ac:dyDescent="0.35">
      <c r="A13" s="51" t="s">
        <v>160</v>
      </c>
      <c r="B13" s="302" t="s">
        <v>177</v>
      </c>
      <c r="C13" s="303"/>
      <c r="D13" s="52"/>
      <c r="E13" s="52"/>
      <c r="F13" s="71">
        <f>SUM(F8:F12)</f>
        <v>0</v>
      </c>
    </row>
    <row r="14" spans="1:6" ht="30" customHeight="1" x14ac:dyDescent="0.35">
      <c r="A14" s="53" t="s">
        <v>178</v>
      </c>
      <c r="B14" s="317" t="s">
        <v>179</v>
      </c>
      <c r="C14" s="318"/>
      <c r="D14" s="318"/>
      <c r="E14" s="318"/>
      <c r="F14" s="319"/>
    </row>
    <row r="15" spans="1:6" x14ac:dyDescent="0.35">
      <c r="A15" s="214" t="s">
        <v>180</v>
      </c>
      <c r="B15" s="46" t="s">
        <v>181</v>
      </c>
      <c r="C15" s="47" t="s">
        <v>158</v>
      </c>
      <c r="D15" s="48">
        <v>6</v>
      </c>
      <c r="E15" s="72">
        <f>'B-Price Proposal'!E15</f>
        <v>0</v>
      </c>
      <c r="F15" s="72">
        <f>D15*E15</f>
        <v>0</v>
      </c>
    </row>
    <row r="16" spans="1:6" x14ac:dyDescent="0.35">
      <c r="A16" s="21" t="s">
        <v>182</v>
      </c>
      <c r="B16" s="46" t="s">
        <v>183</v>
      </c>
      <c r="C16" s="47" t="s">
        <v>184</v>
      </c>
      <c r="D16" s="48">
        <v>4</v>
      </c>
      <c r="E16" s="72">
        <f>'B-Price Proposal'!E16</f>
        <v>0</v>
      </c>
      <c r="F16" s="72">
        <f>D16*E16</f>
        <v>0</v>
      </c>
    </row>
    <row r="17" spans="1:6" ht="30" customHeight="1" x14ac:dyDescent="0.35">
      <c r="A17" s="53" t="s">
        <v>178</v>
      </c>
      <c r="B17" s="296" t="s">
        <v>185</v>
      </c>
      <c r="C17" s="297"/>
      <c r="D17" s="54"/>
      <c r="E17" s="54"/>
      <c r="F17" s="73">
        <f>SUM(F15:F16)</f>
        <v>0</v>
      </c>
    </row>
    <row r="18" spans="1:6" ht="30" customHeight="1" x14ac:dyDescent="0.35">
      <c r="A18" s="55" t="s">
        <v>186</v>
      </c>
      <c r="B18" s="320" t="s">
        <v>187</v>
      </c>
      <c r="C18" s="321"/>
      <c r="D18" s="321"/>
      <c r="E18" s="321"/>
      <c r="F18" s="322"/>
    </row>
    <row r="19" spans="1:6" x14ac:dyDescent="0.35">
      <c r="A19" s="27" t="s">
        <v>188</v>
      </c>
      <c r="B19" s="49" t="s">
        <v>189</v>
      </c>
      <c r="C19" s="29" t="s">
        <v>190</v>
      </c>
      <c r="D19" s="50">
        <v>9</v>
      </c>
      <c r="E19" s="74">
        <f>'B-Price Proposal'!E19</f>
        <v>0</v>
      </c>
      <c r="F19" s="74">
        <f>D19*E19</f>
        <v>0</v>
      </c>
    </row>
    <row r="20" spans="1:6" x14ac:dyDescent="0.35">
      <c r="A20" s="27" t="s">
        <v>191</v>
      </c>
      <c r="B20" s="49" t="s">
        <v>192</v>
      </c>
      <c r="C20" s="29" t="s">
        <v>193</v>
      </c>
      <c r="D20" s="50">
        <v>1</v>
      </c>
      <c r="E20" s="74">
        <f>'B-Price Proposal'!E20</f>
        <v>0</v>
      </c>
      <c r="F20" s="74">
        <f t="shared" ref="F20:F22" si="1">D20*E20</f>
        <v>0</v>
      </c>
    </row>
    <row r="21" spans="1:6" x14ac:dyDescent="0.35">
      <c r="A21" s="27" t="s">
        <v>194</v>
      </c>
      <c r="B21" s="49" t="s">
        <v>195</v>
      </c>
      <c r="C21" s="29" t="s">
        <v>196</v>
      </c>
      <c r="D21" s="50">
        <v>2</v>
      </c>
      <c r="E21" s="74">
        <f>'B-Price Proposal'!E21</f>
        <v>0</v>
      </c>
      <c r="F21" s="74">
        <f t="shared" si="1"/>
        <v>0</v>
      </c>
    </row>
    <row r="22" spans="1:6" x14ac:dyDescent="0.35">
      <c r="A22" s="27" t="s">
        <v>197</v>
      </c>
      <c r="B22" s="49" t="s">
        <v>198</v>
      </c>
      <c r="C22" s="29" t="s">
        <v>199</v>
      </c>
      <c r="D22" s="50">
        <v>1</v>
      </c>
      <c r="E22" s="74">
        <f>'B-Price Proposal'!E22</f>
        <v>0</v>
      </c>
      <c r="F22" s="74">
        <f t="shared" si="1"/>
        <v>0</v>
      </c>
    </row>
    <row r="23" spans="1:6" ht="30" customHeight="1" x14ac:dyDescent="0.35">
      <c r="A23" s="55" t="s">
        <v>186</v>
      </c>
      <c r="B23" s="298" t="s">
        <v>200</v>
      </c>
      <c r="C23" s="299"/>
      <c r="D23" s="56"/>
      <c r="E23" s="56"/>
      <c r="F23" s="75">
        <f>SUM(F19:F22)</f>
        <v>0</v>
      </c>
    </row>
    <row r="24" spans="1:6" ht="30" customHeight="1" x14ac:dyDescent="0.35">
      <c r="A24" s="57" t="s">
        <v>201</v>
      </c>
      <c r="B24" s="323" t="s">
        <v>202</v>
      </c>
      <c r="C24" s="324"/>
      <c r="D24" s="324"/>
      <c r="E24" s="324"/>
      <c r="F24" s="325"/>
    </row>
    <row r="25" spans="1:6" x14ac:dyDescent="0.35">
      <c r="A25" s="31" t="s">
        <v>203</v>
      </c>
      <c r="B25" s="39" t="s">
        <v>204</v>
      </c>
      <c r="C25" s="40" t="s">
        <v>205</v>
      </c>
      <c r="D25" s="41">
        <v>1</v>
      </c>
      <c r="E25" s="68">
        <f>'B-Price Proposal'!E25</f>
        <v>0</v>
      </c>
      <c r="F25" s="68">
        <f>D25*E25</f>
        <v>0</v>
      </c>
    </row>
    <row r="26" spans="1:6" x14ac:dyDescent="0.35">
      <c r="A26" s="31" t="s">
        <v>206</v>
      </c>
      <c r="B26" s="39" t="s">
        <v>207</v>
      </c>
      <c r="C26" s="40" t="s">
        <v>208</v>
      </c>
      <c r="D26" s="41">
        <v>0</v>
      </c>
      <c r="E26" s="68">
        <f>'B-Price Proposal'!E26</f>
        <v>0</v>
      </c>
      <c r="F26" s="68">
        <f>D26*E26</f>
        <v>0</v>
      </c>
    </row>
    <row r="27" spans="1:6" ht="30" customHeight="1" x14ac:dyDescent="0.35">
      <c r="A27" s="57" t="s">
        <v>201</v>
      </c>
      <c r="B27" s="326" t="s">
        <v>209</v>
      </c>
      <c r="C27" s="327"/>
      <c r="D27" s="58"/>
      <c r="E27" s="58"/>
      <c r="F27" s="76">
        <f>SUM(F25:F26)</f>
        <v>0</v>
      </c>
    </row>
    <row r="28" spans="1:6" s="33" customFormat="1" ht="34.9" customHeight="1" x14ac:dyDescent="0.35">
      <c r="A28" s="87" t="s">
        <v>210</v>
      </c>
      <c r="B28" s="304" t="s">
        <v>211</v>
      </c>
      <c r="C28" s="316"/>
      <c r="D28" s="52"/>
      <c r="E28" s="52"/>
      <c r="F28" s="88"/>
    </row>
    <row r="29" spans="1:6" x14ac:dyDescent="0.35">
      <c r="A29" s="179" t="s">
        <v>212</v>
      </c>
      <c r="B29" s="179" t="s">
        <v>213</v>
      </c>
      <c r="C29" s="180" t="s">
        <v>238</v>
      </c>
      <c r="D29" s="45">
        <v>1</v>
      </c>
      <c r="E29" s="70">
        <f>'B-Price Proposal'!E29</f>
        <v>0</v>
      </c>
      <c r="F29" s="190">
        <f>D29*E29</f>
        <v>0</v>
      </c>
    </row>
    <row r="30" spans="1:6" ht="34.9" customHeight="1" x14ac:dyDescent="0.35">
      <c r="A30" s="87" t="s">
        <v>210</v>
      </c>
      <c r="B30" s="302" t="s">
        <v>239</v>
      </c>
      <c r="C30" s="303"/>
      <c r="D30" s="103"/>
      <c r="E30" s="102"/>
      <c r="F30" s="88">
        <f>F29</f>
        <v>0</v>
      </c>
    </row>
    <row r="31" spans="1:6" ht="40.15" customHeight="1" x14ac:dyDescent="0.35">
      <c r="A31" s="37"/>
      <c r="B31" s="38"/>
      <c r="C31" s="276" t="s">
        <v>216</v>
      </c>
      <c r="D31" s="276"/>
      <c r="E31" s="100"/>
      <c r="F31" s="101">
        <f>SUM(F6,F13,F17,F23,F27, F30)</f>
        <v>0</v>
      </c>
    </row>
    <row r="32" spans="1:6" hidden="1" x14ac:dyDescent="0.35">
      <c r="C32" s="4" t="s">
        <v>217</v>
      </c>
      <c r="D32" s="1"/>
    </row>
    <row r="33" spans="2:4" hidden="1" x14ac:dyDescent="0.35">
      <c r="C33" s="2" t="s">
        <v>218</v>
      </c>
      <c r="D33" s="1">
        <v>20</v>
      </c>
    </row>
    <row r="34" spans="2:4" hidden="1" x14ac:dyDescent="0.35">
      <c r="C34" s="2" t="s">
        <v>219</v>
      </c>
      <c r="D34" s="1">
        <v>29</v>
      </c>
    </row>
    <row r="35" spans="2:4" hidden="1" x14ac:dyDescent="0.35">
      <c r="C35" s="2" t="s">
        <v>220</v>
      </c>
      <c r="D35" s="1">
        <v>4</v>
      </c>
    </row>
    <row r="36" spans="2:4" hidden="1" x14ac:dyDescent="0.35">
      <c r="C36" s="2" t="s">
        <v>221</v>
      </c>
      <c r="D36" s="1">
        <v>1</v>
      </c>
    </row>
    <row r="40" spans="2:4" x14ac:dyDescent="0.35">
      <c r="B40" s="3"/>
    </row>
  </sheetData>
  <sheetProtection algorithmName="SHA-512" hashValue="ljyY9AUBgykZQfz7kAeaUcb+BkGClX0S2FH/hTIr6VsyXoXXc+RzVXX4yEthA3iKU4wnyuQrauprlTUMvSy9+w==" saltValue="MU5lPPjYFL3A82yMS8g1bA==" spinCount="100000" sheet="1" objects="1" scenarios="1"/>
  <mergeCells count="14">
    <mergeCell ref="B30:C30"/>
    <mergeCell ref="C31:D31"/>
    <mergeCell ref="A1:F1"/>
    <mergeCell ref="B3:F3"/>
    <mergeCell ref="B6:C6"/>
    <mergeCell ref="B7:F7"/>
    <mergeCell ref="B13:C13"/>
    <mergeCell ref="B14:F14"/>
    <mergeCell ref="B17:C17"/>
    <mergeCell ref="B18:F18"/>
    <mergeCell ref="B23:C23"/>
    <mergeCell ref="B24:F24"/>
    <mergeCell ref="B27:C27"/>
    <mergeCell ref="B28:C28"/>
  </mergeCells>
  <conditionalFormatting sqref="B31">
    <cfRule type="containsText" dxfId="1" priority="1" operator="containsText" text="Y.23.0">
      <formula>NOT(ISERROR(SEARCH("Y.23.0",B31)))</formula>
    </cfRule>
  </conditionalFormatting>
  <conditionalFormatting sqref="E2:F2">
    <cfRule type="cellIs" dxfId="0" priority="2" operator="equal">
      <formula>0</formula>
    </cfRule>
  </conditionalFormatting>
  <pageMargins left="0.7" right="0.7" top="0.75" bottom="0.75" header="0.3" footer="0.3"/>
  <ignoredErrors>
    <ignoredError sqref="F6 F13 F17 F23 F2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3f51738-d318-4883-9d64-4f0bd0ccc55e" ContentTypeId="0x0101009BA85F8052A6DA4FA3E31FF9F74C6970" PreviousValue="false"/>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CFEA9EFC6A37AC44B85A26E8DC27733C" ma:contentTypeVersion="45" ma:contentTypeDescription="" ma:contentTypeScope="" ma:versionID="7887559ea044820568054c1eb5a41132">
  <xsd:schema xmlns:xsd="http://www.w3.org/2001/XMLSchema" xmlns:xs="http://www.w3.org/2001/XMLSchema" xmlns:p="http://schemas.microsoft.com/office/2006/metadata/properties" xmlns:ns1="http://schemas.microsoft.com/sharepoint/v3" xmlns:ns2="ca283e0b-db31-4043-a2ef-b80661bf084a" xmlns:ns3="http://schemas.microsoft.com/sharepoint.v3" xmlns:ns4="731ff1dd-bd8e-4c24-a202-54f8e865ef07" xmlns:ns5="80fd990d-6864-4ea4-bcd0-cdb4a3415a0e" xmlns:ns6="http://schemas.microsoft.com/sharepoint/v4" targetNamespace="http://schemas.microsoft.com/office/2006/metadata/properties" ma:root="true" ma:fieldsID="5f30732866a5cb348e6fff4cbe86defd" ns1:_="" ns2:_="" ns3:_="" ns4:_="" ns5:_="" ns6:_="">
    <xsd:import namespace="http://schemas.microsoft.com/sharepoint/v3"/>
    <xsd:import namespace="ca283e0b-db31-4043-a2ef-b80661bf084a"/>
    <xsd:import namespace="http://schemas.microsoft.com/sharepoint.v3"/>
    <xsd:import namespace="731ff1dd-bd8e-4c24-a202-54f8e865ef07"/>
    <xsd:import namespace="80fd990d-6864-4ea4-bcd0-cdb4a3415a0e"/>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4:SharedWithUsers" minOccurs="0"/>
                <xsd:element ref="ns4:SharedWithDetails" minOccurs="0"/>
                <xsd:element ref="ns5:MediaServiceAutoKeyPoints" minOccurs="0"/>
                <xsd:element ref="ns5:MediaServiceKeyPoint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4" nillable="true" ma:displayName="Declared Record" ma:hidden="true" ma:internalName="_vti_ItemDeclaredRecord" ma:readOnly="true">
      <xsd:simpleType>
        <xsd:restriction base="dms:DateTime"/>
      </xsd:simpleType>
    </xsd:element>
    <xsd:element name="_vti_ItemHoldRecordStatus" ma:index="4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4;#Turkey-4350|f1d77f1c-64d5-4405-826d-2eda2508ba1b"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eb66395-d17e-4f2b-b6c4-b582d93f67fc}" ma:internalName="TaxCatchAllLabel" ma:readOnly="true" ma:showField="CatchAllDataLabel"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eb66395-d17e-4f2b-b6c4-b582d93f67fc}" ma:internalName="TaxCatchAll" ma:showField="CatchAllData" ma:web="731ff1dd-bd8e-4c24-a202-54f8e865ef07">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ff1dd-bd8e-4c24-a202-54f8e865ef07"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7"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fd990d-6864-4ea4-bcd0-cdb4a3415a0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38" nillable="true" ma:displayName="Location" ma:internalName="MediaServiceLocation"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8" nillable="true" ma:displayName="Length (seconds)" ma:internalName="MediaLengthInSeconds" ma:readOnly="true">
      <xsd:simpleType>
        <xsd:restriction base="dms:Unknown"/>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Turkey-4350</TermName>
          <TermId xmlns="http://schemas.microsoft.com/office/infopath/2007/PartnerControls">f1d77f1c-64d5-4405-826d-2eda2508ba1b</TermId>
        </TermInfo>
      </Terms>
    </ga975397408f43e4b84ec8e5a598e523>
    <TaxCatchAll xmlns="ca283e0b-db31-4043-a2ef-b80661bf084a">
      <Value>4</Value>
    </TaxCatchAll>
    <ContentLanguage xmlns="ca283e0b-db31-4043-a2ef-b80661bf084a">English</ContentLanguage>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TaxKeywordTaxHTField xmlns="731ff1dd-bd8e-4c24-a202-54f8e865ef07">
      <Terms xmlns="http://schemas.microsoft.com/office/infopath/2007/PartnerControls"/>
    </TaxKeywordTaxHTField>
    <SemaphoreItemMetadata xmlns="731ff1dd-bd8e-4c24-a202-54f8e865ef07" xsi:nil="true"/>
    <lcf76f155ced4ddcb4097134ff3c332f xmlns="80fd990d-6864-4ea4-bcd0-cdb4a3415a0e">
      <Terms xmlns="http://schemas.microsoft.com/office/infopath/2007/PartnerControls"/>
    </lcf76f155ced4ddcb4097134ff3c332f>
  </documentManagement>
</p:properti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4FAF2D4E-1135-4676-B6A4-0AE99979B5DC}">
  <ds:schemaRefs>
    <ds:schemaRef ds:uri="Microsoft.SharePoint.Taxonomy.ContentTypeSync"/>
  </ds:schemaRefs>
</ds:datastoreItem>
</file>

<file path=customXml/itemProps2.xml><?xml version="1.0" encoding="utf-8"?>
<ds:datastoreItem xmlns:ds="http://schemas.openxmlformats.org/officeDocument/2006/customXml" ds:itemID="{6E47A39B-E9D8-41CF-AC8E-4E00A946A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31ff1dd-bd8e-4c24-a202-54f8e865ef07"/>
    <ds:schemaRef ds:uri="80fd990d-6864-4ea4-bcd0-cdb4a3415a0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3D29D7-801F-4886-86B9-4C5D8A4C6715}">
  <ds:schemaRefs>
    <ds:schemaRef ds:uri="http://schemas.microsoft.com/sharepoint/events"/>
  </ds:schemaRefs>
</ds:datastoreItem>
</file>

<file path=customXml/itemProps4.xml><?xml version="1.0" encoding="utf-8"?>
<ds:datastoreItem xmlns:ds="http://schemas.openxmlformats.org/officeDocument/2006/customXml" ds:itemID="{DED85E0F-9211-45F4-B7F9-9C59181F90A3}">
  <ds:schemaRefs>
    <ds:schemaRef ds:uri="http://schemas.microsoft.com/sharepoint/v3/contenttype/forms"/>
  </ds:schemaRefs>
</ds:datastoreItem>
</file>

<file path=customXml/itemProps5.xml><?xml version="1.0" encoding="utf-8"?>
<ds:datastoreItem xmlns:ds="http://schemas.openxmlformats.org/officeDocument/2006/customXml" ds:itemID="{AC5E67EF-F55A-4DD6-BB67-787D44FBCC94}">
  <ds:schemaRefs>
    <ds:schemaRef ds:uri="http://schemas.microsoft.com/office/2006/metadata/properties"/>
    <ds:schemaRef ds:uri="http://schemas.microsoft.com/office/infopath/2007/PartnerControls"/>
    <ds:schemaRef ds:uri="ca283e0b-db31-4043-a2ef-b80661bf084a"/>
    <ds:schemaRef ds:uri="536126c6-7230-4e9c-9be4-49951a602d8b"/>
    <ds:schemaRef ds:uri="http://schemas.microsoft.com/sharepoint/v4"/>
    <ds:schemaRef ds:uri="http://schemas.microsoft.com/sharepoint.v3"/>
    <ds:schemaRef ds:uri="4323abb5-9b26-432f-af6a-c5bf274f6fd7"/>
    <ds:schemaRef ds:uri="731ff1dd-bd8e-4c24-a202-54f8e865ef07"/>
    <ds:schemaRef ds:uri="80fd990d-6864-4ea4-bcd0-cdb4a3415a0e"/>
  </ds:schemaRefs>
</ds:datastoreItem>
</file>

<file path=customXml/itemProps6.xml><?xml version="1.0" encoding="utf-8"?>
<ds:datastoreItem xmlns:ds="http://schemas.openxmlformats.org/officeDocument/2006/customXml" ds:itemID="{354DC248-BF44-438B-99D6-40C7F89EBE46}">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GUIDANCE (A+B)</vt:lpstr>
      <vt:lpstr>A-Price Proposal</vt:lpstr>
      <vt:lpstr>B-Price Proposal</vt:lpstr>
      <vt:lpstr>TOTAL-All Labs</vt:lpstr>
      <vt:lpstr>HIE-A</vt:lpstr>
      <vt:lpstr>HIE-B</vt:lpstr>
      <vt:lpstr>BİL-A</vt:lpstr>
      <vt:lpstr>BİL-B</vt:lpstr>
      <vt:lpstr>ERZ-A</vt:lpstr>
      <vt:lpstr>ERZ-B</vt:lpstr>
      <vt:lpstr>G.AN-A</vt:lpstr>
      <vt:lpstr>G.AN-B</vt:lpstr>
      <vt:lpstr>İST-A</vt:lpstr>
      <vt:lpstr>İST-B</vt:lpstr>
      <vt:lpstr>İZM-A</vt:lpstr>
      <vt:lpstr>İZM-B</vt:lpstr>
      <vt:lpstr>MERS-A</vt:lpstr>
      <vt:lpstr>MERS-B</vt:lpstr>
      <vt:lpstr>RİZE-A</vt:lpstr>
      <vt:lpstr>RİZE-B</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Oguz Ozdora</dc:creator>
  <cp:keywords/>
  <dc:description/>
  <cp:lastModifiedBy>Tugay Tastan</cp:lastModifiedBy>
  <cp:revision/>
  <cp:lastPrinted>2025-03-06T13:12:46Z</cp:lastPrinted>
  <dcterms:created xsi:type="dcterms:W3CDTF">2024-10-31T12:28:53Z</dcterms:created>
  <dcterms:modified xsi:type="dcterms:W3CDTF">2025-03-12T18:09:16Z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0x0101009BA85F8052A6DA4FA3E31FF9F74C697000CFEA9EFC6A37AC44B85A26E8DC27733C</vt:lpwstr>
  </property>
  <property fmtid="{D5CDD505-2E9C-101B-9397-08002B2CF9AE}" pid="3" name="OfficeDivision">
    <vt:lpwstr>4;#Turkey-4350|f1d77f1c-64d5-4405-826d-2eda2508ba1b</vt:lpwstr>
  </property>
  <property fmtid="{D5CDD505-2E9C-101B-9397-08002B2CF9AE}" pid="4" name="_dlc_DocIdItemGuid">
    <vt:lpwstr>73c552ad-5f39-4db0-97da-75e920e9cd5f</vt:lpwstr>
  </property>
  <property fmtid="{D5CDD505-2E9C-101B-9397-08002B2CF9AE}" pid="5" name="TaxKeyword">
    <vt:lpwstr/>
  </property>
  <property fmtid="{D5CDD505-2E9C-101B-9397-08002B2CF9AE}" pid="6" name="SystemDTAC">
    <vt:lpwstr/>
  </property>
  <property fmtid="{D5CDD505-2E9C-101B-9397-08002B2CF9AE}" pid="7" name="Topic">
    <vt:lpwstr/>
  </property>
  <property fmtid="{D5CDD505-2E9C-101B-9397-08002B2CF9AE}" pid="8" name="MediaServiceImageTags">
    <vt:lpwstr/>
  </property>
  <property fmtid="{D5CDD505-2E9C-101B-9397-08002B2CF9AE}" pid="9" name="CriticalForLongTermRetention">
    <vt:lpwstr/>
  </property>
  <property fmtid="{D5CDD505-2E9C-101B-9397-08002B2CF9AE}" pid="10" name="DocumentType">
    <vt:lpwstr/>
  </property>
  <property fmtid="{D5CDD505-2E9C-101B-9397-08002B2CF9AE}" pid="11" name="GeographicScope">
    <vt:lpwstr/>
  </property>
</Properties>
</file>