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nicef.sharepoint.com/teams/TUR-Ops/DocumentLibrary6/SOLICITATIONS-RFPs/2025/RFP-2025-09_ LRPS-9196259_Teacher Learning Lab Architectural Concept _EDU/2. Tender Package/"/>
    </mc:Choice>
  </mc:AlternateContent>
  <xr:revisionPtr revIDLastSave="2" documentId="13_ncr:1_{72953314-06DD-4EA5-B5D1-9CBD94F0ECC5}" xr6:coauthVersionLast="47" xr6:coauthVersionMax="47" xr10:uidLastSave="{256EE782-664C-42EF-A5C7-2911F6ED1E71}"/>
  <bookViews>
    <workbookView xWindow="28680" yWindow="-120" windowWidth="29040" windowHeight="15720" xr2:uid="{00000000-000D-0000-FFFF-FFFF00000000}"/>
  </bookViews>
  <sheets>
    <sheet name="GUIDANCE (A+B)" sheetId="44" r:id="rId1"/>
    <sheet name="A-Price Proposal" sheetId="18" r:id="rId2"/>
    <sheet name="B-Price Proposal" sheetId="19" r:id="rId3"/>
    <sheet name="TOTAL-All Labs" sheetId="34" r:id="rId4"/>
    <sheet name="HIE-A" sheetId="25" r:id="rId5"/>
    <sheet name="HIE-B" sheetId="8" r:id="rId6"/>
    <sheet name="BİL-A" sheetId="24" r:id="rId7"/>
    <sheet name="BİL-B" sheetId="26" r:id="rId8"/>
    <sheet name="ERZ-A" sheetId="23" r:id="rId9"/>
    <sheet name="ERZ-B" sheetId="27" r:id="rId10"/>
    <sheet name="G.AN-A" sheetId="22" r:id="rId11"/>
    <sheet name="G.AN-B" sheetId="28" r:id="rId12"/>
    <sheet name="İST-A" sheetId="21" r:id="rId13"/>
    <sheet name="İST-B" sheetId="29" r:id="rId14"/>
    <sheet name="İZM-A" sheetId="20" r:id="rId15"/>
    <sheet name="İZM-B" sheetId="30" r:id="rId16"/>
    <sheet name="MERS-A" sheetId="32" r:id="rId17"/>
    <sheet name="MERS-B" sheetId="33" r:id="rId18"/>
    <sheet name="RİZE-A" sheetId="7" r:id="rId19"/>
    <sheet name="RİZE-B" sheetId="31"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7" l="1"/>
  <c r="H47" i="7" s="1"/>
  <c r="H48" i="7" s="1"/>
  <c r="G44" i="7"/>
  <c r="H44" i="7" s="1"/>
  <c r="G43" i="7"/>
  <c r="H43" i="7" s="1"/>
  <c r="G42" i="7"/>
  <c r="H42" i="7" s="1"/>
  <c r="G41" i="7"/>
  <c r="H41" i="7" s="1"/>
  <c r="G38" i="7"/>
  <c r="G37" i="7"/>
  <c r="G34" i="7"/>
  <c r="G33" i="7"/>
  <c r="G32" i="7"/>
  <c r="H32" i="7" s="1"/>
  <c r="G31" i="7"/>
  <c r="H31" i="7" s="1"/>
  <c r="G28" i="7"/>
  <c r="H28" i="7" s="1"/>
  <c r="G27" i="7"/>
  <c r="H27" i="7" s="1"/>
  <c r="G26" i="7"/>
  <c r="H26" i="7" s="1"/>
  <c r="G25" i="7"/>
  <c r="H25" i="7" s="1"/>
  <c r="G24" i="7"/>
  <c r="H24" i="7" s="1"/>
  <c r="G23" i="7"/>
  <c r="G20" i="7"/>
  <c r="H20" i="7" s="1"/>
  <c r="G19" i="7"/>
  <c r="H19" i="7" s="1"/>
  <c r="G18" i="7"/>
  <c r="H18" i="7" s="1"/>
  <c r="G17" i="7"/>
  <c r="H17" i="7" s="1"/>
  <c r="G16" i="7"/>
  <c r="H16" i="7" s="1"/>
  <c r="G15" i="7"/>
  <c r="H15" i="7" s="1"/>
  <c r="G14" i="7"/>
  <c r="H14" i="7" s="1"/>
  <c r="G13" i="7"/>
  <c r="H13" i="7" s="1"/>
  <c r="G12" i="7"/>
  <c r="H12" i="7" s="1"/>
  <c r="G9" i="7"/>
  <c r="H9" i="7" s="1"/>
  <c r="G8" i="7"/>
  <c r="H8" i="7" s="1"/>
  <c r="G5" i="7"/>
  <c r="H5" i="7" s="1"/>
  <c r="G4" i="7"/>
  <c r="H4" i="7" s="1"/>
  <c r="G47" i="32"/>
  <c r="H47" i="32" s="1"/>
  <c r="H48" i="32" s="1"/>
  <c r="G44" i="32"/>
  <c r="H44" i="32" s="1"/>
  <c r="G43" i="32"/>
  <c r="H43" i="32" s="1"/>
  <c r="G42" i="32"/>
  <c r="H42" i="32" s="1"/>
  <c r="G41" i="32"/>
  <c r="H41" i="32" s="1"/>
  <c r="G38" i="32"/>
  <c r="H38" i="32" s="1"/>
  <c r="G37" i="32"/>
  <c r="H37" i="32" s="1"/>
  <c r="G34" i="32"/>
  <c r="H34" i="32" s="1"/>
  <c r="G33" i="32"/>
  <c r="H33" i="32" s="1"/>
  <c r="G32" i="32"/>
  <c r="H32" i="32" s="1"/>
  <c r="G31" i="32"/>
  <c r="H31" i="32" s="1"/>
  <c r="G28" i="32"/>
  <c r="H28" i="32" s="1"/>
  <c r="G27" i="32"/>
  <c r="H27" i="32" s="1"/>
  <c r="G26" i="32"/>
  <c r="H26" i="32" s="1"/>
  <c r="G25" i="32"/>
  <c r="H25" i="32" s="1"/>
  <c r="G24" i="32"/>
  <c r="H24" i="32" s="1"/>
  <c r="G23" i="32"/>
  <c r="H23" i="32" s="1"/>
  <c r="G20" i="32"/>
  <c r="H20" i="32" s="1"/>
  <c r="G19" i="32"/>
  <c r="H19" i="32" s="1"/>
  <c r="G18" i="32"/>
  <c r="H18" i="32" s="1"/>
  <c r="G17" i="32"/>
  <c r="H17" i="32" s="1"/>
  <c r="G16" i="32"/>
  <c r="H16" i="32" s="1"/>
  <c r="G15" i="32"/>
  <c r="H15" i="32" s="1"/>
  <c r="G14" i="32"/>
  <c r="H14" i="32" s="1"/>
  <c r="G13" i="32"/>
  <c r="H13" i="32" s="1"/>
  <c r="G12" i="32"/>
  <c r="H12" i="32" s="1"/>
  <c r="G9" i="32"/>
  <c r="H9" i="32" s="1"/>
  <c r="G8" i="32"/>
  <c r="H8" i="32" s="1"/>
  <c r="G5" i="32"/>
  <c r="H5" i="32" s="1"/>
  <c r="G4" i="32"/>
  <c r="H4" i="32" s="1"/>
  <c r="G47" i="20"/>
  <c r="H47" i="20" s="1"/>
  <c r="H48" i="20" s="1"/>
  <c r="G44" i="20"/>
  <c r="H44" i="20" s="1"/>
  <c r="G43" i="20"/>
  <c r="H43" i="20" s="1"/>
  <c r="G42" i="20"/>
  <c r="H42" i="20" s="1"/>
  <c r="G41" i="20"/>
  <c r="H41" i="20" s="1"/>
  <c r="G38" i="20"/>
  <c r="H38" i="20" s="1"/>
  <c r="G37" i="20"/>
  <c r="H37" i="20" s="1"/>
  <c r="G34" i="20"/>
  <c r="H34" i="20" s="1"/>
  <c r="G33" i="20"/>
  <c r="H33" i="20" s="1"/>
  <c r="G32" i="20"/>
  <c r="H32" i="20" s="1"/>
  <c r="G31" i="20"/>
  <c r="H31" i="20" s="1"/>
  <c r="G28" i="20"/>
  <c r="H28" i="20" s="1"/>
  <c r="G27" i="20"/>
  <c r="H27" i="20" s="1"/>
  <c r="G26" i="20"/>
  <c r="G25" i="20"/>
  <c r="H25" i="20" s="1"/>
  <c r="G24" i="20"/>
  <c r="H24" i="20" s="1"/>
  <c r="G23" i="20"/>
  <c r="H23" i="20" s="1"/>
  <c r="G20" i="20"/>
  <c r="H20" i="20" s="1"/>
  <c r="G19" i="20"/>
  <c r="H19" i="20" s="1"/>
  <c r="G18" i="20"/>
  <c r="H18" i="20" s="1"/>
  <c r="G17" i="20"/>
  <c r="H17" i="20" s="1"/>
  <c r="G16" i="20"/>
  <c r="H16" i="20" s="1"/>
  <c r="G15" i="20"/>
  <c r="H15" i="20" s="1"/>
  <c r="G14" i="20"/>
  <c r="H14" i="20" s="1"/>
  <c r="G13" i="20"/>
  <c r="H13" i="20" s="1"/>
  <c r="G12" i="20"/>
  <c r="H12" i="20" s="1"/>
  <c r="G9" i="20"/>
  <c r="H9" i="20" s="1"/>
  <c r="G8" i="20"/>
  <c r="H8" i="20" s="1"/>
  <c r="G5" i="20"/>
  <c r="H5" i="20" s="1"/>
  <c r="G4" i="20"/>
  <c r="H4" i="20" s="1"/>
  <c r="G47" i="21"/>
  <c r="G44" i="21"/>
  <c r="H44" i="21" s="1"/>
  <c r="G43" i="21"/>
  <c r="H43" i="21" s="1"/>
  <c r="G42" i="21"/>
  <c r="H42" i="21" s="1"/>
  <c r="G41" i="21"/>
  <c r="H41" i="21" s="1"/>
  <c r="G38" i="21"/>
  <c r="H38" i="21" s="1"/>
  <c r="G37" i="21"/>
  <c r="G34" i="21"/>
  <c r="H34" i="21" s="1"/>
  <c r="G33" i="21"/>
  <c r="G32" i="21"/>
  <c r="H32" i="21" s="1"/>
  <c r="G31" i="21"/>
  <c r="H31" i="21" s="1"/>
  <c r="G28" i="21"/>
  <c r="H28" i="21" s="1"/>
  <c r="G27" i="21"/>
  <c r="H27" i="21" s="1"/>
  <c r="G26" i="21"/>
  <c r="H26" i="21" s="1"/>
  <c r="G25" i="21"/>
  <c r="G24" i="21"/>
  <c r="H24" i="21" s="1"/>
  <c r="G23" i="21"/>
  <c r="H23" i="21" s="1"/>
  <c r="G20" i="21"/>
  <c r="H20" i="21" s="1"/>
  <c r="G19" i="21"/>
  <c r="G18" i="21"/>
  <c r="G17" i="21"/>
  <c r="H17" i="21" s="1"/>
  <c r="G16" i="21"/>
  <c r="H16" i="21" s="1"/>
  <c r="G15" i="21"/>
  <c r="H15" i="21" s="1"/>
  <c r="G14" i="21"/>
  <c r="H14" i="21" s="1"/>
  <c r="G13" i="21"/>
  <c r="H13" i="21" s="1"/>
  <c r="G12" i="21"/>
  <c r="H12" i="21" s="1"/>
  <c r="G9" i="21"/>
  <c r="G8" i="21"/>
  <c r="H8" i="21" s="1"/>
  <c r="G5" i="21"/>
  <c r="H5" i="21" s="1"/>
  <c r="G4" i="21"/>
  <c r="H4" i="21" s="1"/>
  <c r="G47" i="22"/>
  <c r="H47" i="22" s="1"/>
  <c r="H48" i="22" s="1"/>
  <c r="G44" i="22"/>
  <c r="H44" i="22" s="1"/>
  <c r="G43" i="22"/>
  <c r="H43" i="22" s="1"/>
  <c r="G42" i="22"/>
  <c r="G41" i="22"/>
  <c r="G38" i="22"/>
  <c r="G37" i="22"/>
  <c r="H37" i="22" s="1"/>
  <c r="G34" i="22"/>
  <c r="H34" i="22" s="1"/>
  <c r="G33" i="22"/>
  <c r="H33" i="22" s="1"/>
  <c r="G32" i="22"/>
  <c r="H32" i="22" s="1"/>
  <c r="G31" i="22"/>
  <c r="H31" i="22" s="1"/>
  <c r="G28" i="22"/>
  <c r="H28" i="22" s="1"/>
  <c r="G27" i="22"/>
  <c r="H27" i="22" s="1"/>
  <c r="G26" i="22"/>
  <c r="H26" i="22" s="1"/>
  <c r="G25" i="22"/>
  <c r="H25" i="22" s="1"/>
  <c r="G24" i="22"/>
  <c r="H24" i="22" s="1"/>
  <c r="G23" i="22"/>
  <c r="H23" i="22" s="1"/>
  <c r="G20" i="22"/>
  <c r="H20" i="22" s="1"/>
  <c r="G19" i="22"/>
  <c r="H19" i="22" s="1"/>
  <c r="G18" i="22"/>
  <c r="H18" i="22" s="1"/>
  <c r="G17" i="22"/>
  <c r="H17" i="22" s="1"/>
  <c r="G16" i="22"/>
  <c r="H16" i="22" s="1"/>
  <c r="G15" i="22"/>
  <c r="H15" i="22" s="1"/>
  <c r="G14" i="22"/>
  <c r="H14" i="22" s="1"/>
  <c r="G13" i="22"/>
  <c r="H13" i="22" s="1"/>
  <c r="G12" i="22"/>
  <c r="H12" i="22" s="1"/>
  <c r="G9" i="22"/>
  <c r="H9" i="22" s="1"/>
  <c r="G8" i="22"/>
  <c r="H8" i="22" s="1"/>
  <c r="G5" i="22"/>
  <c r="H5" i="22" s="1"/>
  <c r="G4" i="22"/>
  <c r="H4" i="22" s="1"/>
  <c r="G47" i="23"/>
  <c r="G44" i="23"/>
  <c r="H44" i="23" s="1"/>
  <c r="G43" i="23"/>
  <c r="H43" i="23" s="1"/>
  <c r="G42" i="23"/>
  <c r="H42" i="23" s="1"/>
  <c r="G41" i="23"/>
  <c r="H41" i="23" s="1"/>
  <c r="G38" i="23"/>
  <c r="H38" i="23" s="1"/>
  <c r="G37" i="23"/>
  <c r="H37" i="23" s="1"/>
  <c r="G34" i="23"/>
  <c r="H34" i="23" s="1"/>
  <c r="G33" i="23"/>
  <c r="H33" i="23" s="1"/>
  <c r="G32" i="23"/>
  <c r="H32" i="23" s="1"/>
  <c r="G31" i="23"/>
  <c r="G28" i="23"/>
  <c r="H28" i="23" s="1"/>
  <c r="G27" i="23"/>
  <c r="H27" i="23" s="1"/>
  <c r="G26" i="23"/>
  <c r="H26" i="23" s="1"/>
  <c r="G25" i="23"/>
  <c r="H25" i="23" s="1"/>
  <c r="G24" i="23"/>
  <c r="H24" i="23" s="1"/>
  <c r="G23" i="23"/>
  <c r="H23" i="23" s="1"/>
  <c r="G20" i="23"/>
  <c r="H20" i="23" s="1"/>
  <c r="G19" i="23"/>
  <c r="H19" i="23" s="1"/>
  <c r="G18" i="23"/>
  <c r="H18" i="23" s="1"/>
  <c r="G17" i="23"/>
  <c r="H17" i="23" s="1"/>
  <c r="G16" i="23"/>
  <c r="H16" i="23" s="1"/>
  <c r="G15" i="23"/>
  <c r="H15" i="23" s="1"/>
  <c r="G14" i="23"/>
  <c r="H14" i="23" s="1"/>
  <c r="G13" i="23"/>
  <c r="G12" i="23"/>
  <c r="H12" i="23" s="1"/>
  <c r="G9" i="23"/>
  <c r="H9" i="23" s="1"/>
  <c r="G8" i="23"/>
  <c r="H8" i="23" s="1"/>
  <c r="G5" i="23"/>
  <c r="H5" i="23" s="1"/>
  <c r="G4" i="23"/>
  <c r="H4" i="23" s="1"/>
  <c r="G47" i="24"/>
  <c r="H47" i="24" s="1"/>
  <c r="H48" i="24" s="1"/>
  <c r="G44" i="24"/>
  <c r="H44" i="24" s="1"/>
  <c r="G43" i="24"/>
  <c r="H43" i="24" s="1"/>
  <c r="G42" i="24"/>
  <c r="H42" i="24" s="1"/>
  <c r="G41" i="24"/>
  <c r="H41" i="24" s="1"/>
  <c r="G38" i="24"/>
  <c r="H38" i="24" s="1"/>
  <c r="G37" i="24"/>
  <c r="H37" i="24" s="1"/>
  <c r="G34" i="24"/>
  <c r="H34" i="24" s="1"/>
  <c r="G33" i="24"/>
  <c r="H33" i="24" s="1"/>
  <c r="G32" i="24"/>
  <c r="H32" i="24" s="1"/>
  <c r="G31" i="24"/>
  <c r="H31" i="24" s="1"/>
  <c r="G28" i="24"/>
  <c r="H28" i="24" s="1"/>
  <c r="G27" i="24"/>
  <c r="H27" i="24" s="1"/>
  <c r="G26" i="24"/>
  <c r="H26" i="24" s="1"/>
  <c r="G25" i="24"/>
  <c r="H25" i="24" s="1"/>
  <c r="G24" i="24"/>
  <c r="H24" i="24" s="1"/>
  <c r="G23" i="24"/>
  <c r="H23" i="24" s="1"/>
  <c r="G20" i="24"/>
  <c r="H20" i="24" s="1"/>
  <c r="G19" i="24"/>
  <c r="H19" i="24" s="1"/>
  <c r="G18" i="24"/>
  <c r="H18" i="24" s="1"/>
  <c r="G17" i="24"/>
  <c r="H17" i="24" s="1"/>
  <c r="G16" i="24"/>
  <c r="H16" i="24" s="1"/>
  <c r="G15" i="24"/>
  <c r="H15" i="24" s="1"/>
  <c r="G14" i="24"/>
  <c r="H14" i="24" s="1"/>
  <c r="G13" i="24"/>
  <c r="H13" i="24" s="1"/>
  <c r="G12" i="24"/>
  <c r="H12" i="24" s="1"/>
  <c r="G9" i="24"/>
  <c r="H9" i="24" s="1"/>
  <c r="G8" i="24"/>
  <c r="H8" i="24" s="1"/>
  <c r="G5" i="24"/>
  <c r="H5" i="24" s="1"/>
  <c r="G4" i="24"/>
  <c r="H4" i="24" s="1"/>
  <c r="G47" i="25"/>
  <c r="H47" i="25" s="1"/>
  <c r="G44" i="25"/>
  <c r="E29" i="31"/>
  <c r="F29" i="31" s="1"/>
  <c r="F30" i="31" s="1"/>
  <c r="F31" i="31" s="1"/>
  <c r="J3" i="34" s="1"/>
  <c r="E29" i="33"/>
  <c r="F29" i="33" s="1"/>
  <c r="F30" i="33" s="1"/>
  <c r="F31" i="33" s="1"/>
  <c r="I3" i="34" s="1"/>
  <c r="E29" i="30"/>
  <c r="F29" i="30" s="1"/>
  <c r="F30" i="30" s="1"/>
  <c r="F31" i="30" s="1"/>
  <c r="H3" i="34" s="1"/>
  <c r="E29" i="29"/>
  <c r="F29" i="29" s="1"/>
  <c r="F30" i="29" s="1"/>
  <c r="F31" i="29" s="1"/>
  <c r="G3" i="34" s="1"/>
  <c r="E29" i="28"/>
  <c r="F29" i="28" s="1"/>
  <c r="F30" i="28" s="1"/>
  <c r="F31" i="28" s="1"/>
  <c r="F3" i="34" s="1"/>
  <c r="E29" i="27"/>
  <c r="F29" i="27" s="1"/>
  <c r="F30" i="27" s="1"/>
  <c r="F31" i="27" s="1"/>
  <c r="E3" i="34" s="1"/>
  <c r="E29" i="26"/>
  <c r="F29" i="26" s="1"/>
  <c r="F30" i="26" s="1"/>
  <c r="D29" i="19"/>
  <c r="F29" i="19" s="1"/>
  <c r="F30" i="19" s="1"/>
  <c r="E29" i="8"/>
  <c r="F29" i="8" s="1"/>
  <c r="F30" i="8" s="1"/>
  <c r="E44" i="18"/>
  <c r="F24" i="18"/>
  <c r="H24" i="18" s="1"/>
  <c r="F23" i="18"/>
  <c r="H23" i="18" s="1"/>
  <c r="F12" i="18"/>
  <c r="H12" i="18" s="1"/>
  <c r="F27" i="18"/>
  <c r="H27" i="18" s="1"/>
  <c r="H53" i="18"/>
  <c r="H47" i="18"/>
  <c r="H48" i="18" s="1"/>
  <c r="F41" i="18"/>
  <c r="H41" i="18" s="1"/>
  <c r="F42" i="18"/>
  <c r="H42" i="18" s="1"/>
  <c r="F43" i="18"/>
  <c r="H43" i="18" s="1"/>
  <c r="F44" i="18"/>
  <c r="H44" i="18" s="1"/>
  <c r="F37" i="18"/>
  <c r="H37" i="18" s="1"/>
  <c r="F38" i="18"/>
  <c r="H38" i="18" s="1"/>
  <c r="F31" i="18"/>
  <c r="H31" i="18" s="1"/>
  <c r="F32" i="18"/>
  <c r="H32" i="18" s="1"/>
  <c r="F33" i="18"/>
  <c r="H33" i="18" s="1"/>
  <c r="F34" i="18"/>
  <c r="H34" i="18" s="1"/>
  <c r="F25" i="18"/>
  <c r="H25" i="18" s="1"/>
  <c r="F26" i="18"/>
  <c r="H26" i="18" s="1"/>
  <c r="F28" i="18"/>
  <c r="H28" i="18" s="1"/>
  <c r="F14" i="18"/>
  <c r="H14" i="18" s="1"/>
  <c r="F15" i="18"/>
  <c r="H15" i="18" s="1"/>
  <c r="F16" i="18"/>
  <c r="H16" i="18" s="1"/>
  <c r="F17" i="18"/>
  <c r="H17" i="18" s="1"/>
  <c r="F18" i="18"/>
  <c r="H18" i="18" s="1"/>
  <c r="F19" i="18"/>
  <c r="H19" i="18" s="1"/>
  <c r="F20" i="18"/>
  <c r="H20" i="18" s="1"/>
  <c r="F13" i="18"/>
  <c r="H13" i="18" s="1"/>
  <c r="F9" i="18"/>
  <c r="H9" i="18" s="1"/>
  <c r="F8" i="18"/>
  <c r="H8" i="18" s="1"/>
  <c r="F5" i="18"/>
  <c r="H5" i="18" s="1"/>
  <c r="F4" i="18"/>
  <c r="H4" i="18" s="1"/>
  <c r="H38" i="7"/>
  <c r="H37" i="7"/>
  <c r="H34" i="7"/>
  <c r="H33" i="7"/>
  <c r="H23" i="7"/>
  <c r="H26" i="20"/>
  <c r="H47" i="21"/>
  <c r="H48" i="21" s="1"/>
  <c r="H37" i="21"/>
  <c r="H33" i="21"/>
  <c r="H25" i="21"/>
  <c r="H19" i="21"/>
  <c r="H18" i="21"/>
  <c r="H9" i="21"/>
  <c r="H42" i="22"/>
  <c r="H41" i="22"/>
  <c r="H38" i="22"/>
  <c r="H47" i="23"/>
  <c r="H48" i="23" s="1"/>
  <c r="H31" i="23"/>
  <c r="H13" i="23"/>
  <c r="G4" i="25"/>
  <c r="H4" i="25" s="1"/>
  <c r="G8" i="25"/>
  <c r="H8" i="25" s="1"/>
  <c r="G9" i="25"/>
  <c r="H9" i="25" s="1"/>
  <c r="G13" i="25"/>
  <c r="H13" i="25" s="1"/>
  <c r="G14" i="25"/>
  <c r="H14" i="25" s="1"/>
  <c r="G16" i="25"/>
  <c r="H16" i="25" s="1"/>
  <c r="E4" i="27"/>
  <c r="F4" i="27" s="1"/>
  <c r="E5" i="27"/>
  <c r="F5" i="27" s="1"/>
  <c r="E8" i="27"/>
  <c r="F8" i="27" s="1"/>
  <c r="E9" i="27"/>
  <c r="F9" i="27" s="1"/>
  <c r="E10" i="27"/>
  <c r="F10" i="27" s="1"/>
  <c r="E11" i="27"/>
  <c r="F11" i="27" s="1"/>
  <c r="E12" i="27"/>
  <c r="F12" i="27" s="1"/>
  <c r="E15" i="27"/>
  <c r="F15" i="27" s="1"/>
  <c r="E16" i="27"/>
  <c r="F16" i="27" s="1"/>
  <c r="E19" i="27"/>
  <c r="F19" i="27" s="1"/>
  <c r="E20" i="27"/>
  <c r="F20" i="27" s="1"/>
  <c r="E21" i="27"/>
  <c r="F21" i="27"/>
  <c r="E22" i="27"/>
  <c r="F22" i="27" s="1"/>
  <c r="E25" i="27"/>
  <c r="F25" i="27" s="1"/>
  <c r="E26" i="27"/>
  <c r="F26" i="27" s="1"/>
  <c r="E4" i="8"/>
  <c r="F4" i="8" s="1"/>
  <c r="E5" i="8"/>
  <c r="F5" i="8" s="1"/>
  <c r="E8" i="8"/>
  <c r="F8" i="8" s="1"/>
  <c r="E9" i="8"/>
  <c r="F9" i="8" s="1"/>
  <c r="E10" i="8"/>
  <c r="F10" i="8" s="1"/>
  <c r="E11" i="8"/>
  <c r="F11" i="8" s="1"/>
  <c r="E12" i="8"/>
  <c r="F12" i="8" s="1"/>
  <c r="H10" i="18" l="1"/>
  <c r="H54" i="18"/>
  <c r="H6" i="18"/>
  <c r="H45" i="18"/>
  <c r="H35" i="18"/>
  <c r="H21" i="18"/>
  <c r="H39" i="18"/>
  <c r="F6" i="8"/>
  <c r="H29" i="18"/>
  <c r="H10" i="22"/>
  <c r="H6" i="20"/>
  <c r="H6" i="23"/>
  <c r="H35" i="21"/>
  <c r="H39" i="24"/>
  <c r="H45" i="22"/>
  <c r="H35" i="22"/>
  <c r="H10" i="24"/>
  <c r="H6" i="22"/>
  <c r="H35" i="20"/>
  <c r="H6" i="32"/>
  <c r="H21" i="21"/>
  <c r="H39" i="23"/>
  <c r="H39" i="21"/>
  <c r="H35" i="7"/>
  <c r="H35" i="23"/>
  <c r="H45" i="23"/>
  <c r="H6" i="21"/>
  <c r="H39" i="20"/>
  <c r="H10" i="7"/>
  <c r="H29" i="7"/>
  <c r="H45" i="21"/>
  <c r="H45" i="7"/>
  <c r="H10" i="23"/>
  <c r="H10" i="21"/>
  <c r="H10" i="20"/>
  <c r="H45" i="20"/>
  <c r="H48" i="25"/>
  <c r="H45" i="24"/>
  <c r="H10" i="32"/>
  <c r="H35" i="32"/>
  <c r="H35" i="24"/>
  <c r="H6" i="24"/>
  <c r="F23" i="27"/>
  <c r="F27" i="27"/>
  <c r="F17" i="27"/>
  <c r="H21" i="7"/>
  <c r="H6" i="7"/>
  <c r="H39" i="7"/>
  <c r="H21" i="32"/>
  <c r="H45" i="32"/>
  <c r="H29" i="32"/>
  <c r="H39" i="32"/>
  <c r="H29" i="20"/>
  <c r="H21" i="20"/>
  <c r="H29" i="21"/>
  <c r="H39" i="22"/>
  <c r="H29" i="22"/>
  <c r="H21" i="22"/>
  <c r="H29" i="23"/>
  <c r="H21" i="23"/>
  <c r="H21" i="24"/>
  <c r="H29" i="24"/>
  <c r="F13" i="27"/>
  <c r="F6" i="27"/>
  <c r="E26" i="31"/>
  <c r="F26" i="31" s="1"/>
  <c r="E25" i="31"/>
  <c r="F25" i="31" s="1"/>
  <c r="E22" i="31"/>
  <c r="F22" i="31" s="1"/>
  <c r="E21" i="31"/>
  <c r="F21" i="31" s="1"/>
  <c r="E20" i="31"/>
  <c r="F20" i="31" s="1"/>
  <c r="E19" i="31"/>
  <c r="F19" i="31" s="1"/>
  <c r="E16" i="31"/>
  <c r="F16" i="31" s="1"/>
  <c r="E15" i="31"/>
  <c r="F15" i="31" s="1"/>
  <c r="E12" i="31"/>
  <c r="F12" i="31" s="1"/>
  <c r="E11" i="31"/>
  <c r="F11" i="31" s="1"/>
  <c r="E10" i="31"/>
  <c r="F10" i="31" s="1"/>
  <c r="E9" i="31"/>
  <c r="F9" i="31" s="1"/>
  <c r="E8" i="31"/>
  <c r="F8" i="31" s="1"/>
  <c r="E5" i="31"/>
  <c r="F5" i="31" s="1"/>
  <c r="E4" i="31"/>
  <c r="F4" i="31" s="1"/>
  <c r="E26" i="33"/>
  <c r="F26" i="33" s="1"/>
  <c r="E25" i="33"/>
  <c r="F25" i="33" s="1"/>
  <c r="E22" i="33"/>
  <c r="F22" i="33" s="1"/>
  <c r="E21" i="33"/>
  <c r="F21" i="33" s="1"/>
  <c r="E20" i="33"/>
  <c r="F20" i="33" s="1"/>
  <c r="E19" i="33"/>
  <c r="F19" i="33" s="1"/>
  <c r="E16" i="33"/>
  <c r="F16" i="33" s="1"/>
  <c r="E15" i="33"/>
  <c r="F15" i="33" s="1"/>
  <c r="E12" i="33"/>
  <c r="F12" i="33" s="1"/>
  <c r="E11" i="33"/>
  <c r="F11" i="33" s="1"/>
  <c r="E10" i="33"/>
  <c r="F10" i="33" s="1"/>
  <c r="E9" i="33"/>
  <c r="F9" i="33" s="1"/>
  <c r="E8" i="33"/>
  <c r="F8" i="33" s="1"/>
  <c r="E5" i="33"/>
  <c r="F5" i="33" s="1"/>
  <c r="E4" i="33"/>
  <c r="F4" i="33" s="1"/>
  <c r="E26" i="30"/>
  <c r="F26" i="30" s="1"/>
  <c r="E25" i="30"/>
  <c r="F25" i="30" s="1"/>
  <c r="E22" i="30"/>
  <c r="F22" i="30" s="1"/>
  <c r="E21" i="30"/>
  <c r="F21" i="30" s="1"/>
  <c r="E20" i="30"/>
  <c r="F20" i="30" s="1"/>
  <c r="E19" i="30"/>
  <c r="F19" i="30" s="1"/>
  <c r="E16" i="30"/>
  <c r="F16" i="30" s="1"/>
  <c r="E15" i="30"/>
  <c r="F15" i="30" s="1"/>
  <c r="E12" i="30"/>
  <c r="F12" i="30" s="1"/>
  <c r="E11" i="30"/>
  <c r="F11" i="30" s="1"/>
  <c r="E10" i="30"/>
  <c r="F10" i="30" s="1"/>
  <c r="E9" i="30"/>
  <c r="F9" i="30" s="1"/>
  <c r="E8" i="30"/>
  <c r="F8" i="30" s="1"/>
  <c r="E5" i="30"/>
  <c r="F5" i="30" s="1"/>
  <c r="E4" i="30"/>
  <c r="F4" i="30" s="1"/>
  <c r="E26" i="29"/>
  <c r="F26" i="29" s="1"/>
  <c r="E25" i="29"/>
  <c r="F25" i="29" s="1"/>
  <c r="E22" i="29"/>
  <c r="F22" i="29" s="1"/>
  <c r="E21" i="29"/>
  <c r="F21" i="29" s="1"/>
  <c r="E20" i="29"/>
  <c r="F20" i="29" s="1"/>
  <c r="E19" i="29"/>
  <c r="F19" i="29" s="1"/>
  <c r="E16" i="29"/>
  <c r="F16" i="29" s="1"/>
  <c r="E15" i="29"/>
  <c r="F15" i="29" s="1"/>
  <c r="E12" i="29"/>
  <c r="F12" i="29" s="1"/>
  <c r="E11" i="29"/>
  <c r="F11" i="29" s="1"/>
  <c r="E10" i="29"/>
  <c r="F10" i="29" s="1"/>
  <c r="E9" i="29"/>
  <c r="F9" i="29" s="1"/>
  <c r="E8" i="29"/>
  <c r="F8" i="29" s="1"/>
  <c r="E5" i="29"/>
  <c r="F5" i="29" s="1"/>
  <c r="E4" i="29"/>
  <c r="F4" i="29" s="1"/>
  <c r="E26" i="28"/>
  <c r="F26" i="28" s="1"/>
  <c r="E25" i="28"/>
  <c r="F25" i="28" s="1"/>
  <c r="E22" i="28"/>
  <c r="F22" i="28" s="1"/>
  <c r="E21" i="28"/>
  <c r="F21" i="28" s="1"/>
  <c r="E20" i="28"/>
  <c r="F20" i="28" s="1"/>
  <c r="E19" i="28"/>
  <c r="F19" i="28" s="1"/>
  <c r="E16" i="28"/>
  <c r="F16" i="28" s="1"/>
  <c r="E15" i="28"/>
  <c r="F15" i="28" s="1"/>
  <c r="E12" i="28"/>
  <c r="F12" i="28" s="1"/>
  <c r="E11" i="28"/>
  <c r="F11" i="28" s="1"/>
  <c r="E10" i="28"/>
  <c r="F10" i="28" s="1"/>
  <c r="E9" i="28"/>
  <c r="F9" i="28" s="1"/>
  <c r="E8" i="28"/>
  <c r="F8" i="28" s="1"/>
  <c r="E5" i="28"/>
  <c r="F5" i="28" s="1"/>
  <c r="E4" i="28"/>
  <c r="F4" i="28" s="1"/>
  <c r="E26" i="26"/>
  <c r="F26" i="26" s="1"/>
  <c r="E25" i="26"/>
  <c r="F25" i="26" s="1"/>
  <c r="E22" i="26"/>
  <c r="F22" i="26" s="1"/>
  <c r="E21" i="26"/>
  <c r="F21" i="26" s="1"/>
  <c r="E20" i="26"/>
  <c r="F20" i="26" s="1"/>
  <c r="E19" i="26"/>
  <c r="F19" i="26" s="1"/>
  <c r="E16" i="26"/>
  <c r="F16" i="26" s="1"/>
  <c r="E15" i="26"/>
  <c r="F15" i="26" s="1"/>
  <c r="E12" i="26"/>
  <c r="F12" i="26" s="1"/>
  <c r="E11" i="26"/>
  <c r="F11" i="26" s="1"/>
  <c r="E10" i="26"/>
  <c r="F10" i="26" s="1"/>
  <c r="E9" i="26"/>
  <c r="F9" i="26" s="1"/>
  <c r="E8" i="26"/>
  <c r="F8" i="26" s="1"/>
  <c r="E5" i="26"/>
  <c r="F5" i="26" s="1"/>
  <c r="E4" i="26"/>
  <c r="F4" i="26" s="1"/>
  <c r="E15" i="8"/>
  <c r="F15" i="8" s="1"/>
  <c r="E16" i="8"/>
  <c r="F16" i="8" s="1"/>
  <c r="E19" i="8"/>
  <c r="F19" i="8" s="1"/>
  <c r="E20" i="8"/>
  <c r="F20" i="8" s="1"/>
  <c r="E21" i="8"/>
  <c r="F21" i="8" s="1"/>
  <c r="E22" i="8"/>
  <c r="F22" i="8" s="1"/>
  <c r="E25" i="8"/>
  <c r="F25" i="8" s="1"/>
  <c r="E26" i="8"/>
  <c r="F26" i="8" s="1"/>
  <c r="G12" i="25"/>
  <c r="H12" i="25" s="1"/>
  <c r="G15" i="25"/>
  <c r="H15" i="25" s="1"/>
  <c r="G17" i="25"/>
  <c r="H17" i="25" s="1"/>
  <c r="G18" i="25"/>
  <c r="H18" i="25" s="1"/>
  <c r="G19" i="25"/>
  <c r="H19" i="25" s="1"/>
  <c r="G20" i="25"/>
  <c r="H20" i="25" s="1"/>
  <c r="G23" i="25"/>
  <c r="H23" i="25" s="1"/>
  <c r="G24" i="25"/>
  <c r="H24" i="25" s="1"/>
  <c r="G25" i="25"/>
  <c r="H25" i="25" s="1"/>
  <c r="G26" i="25"/>
  <c r="H26" i="25" s="1"/>
  <c r="G27" i="25"/>
  <c r="H27" i="25" s="1"/>
  <c r="G28" i="25"/>
  <c r="H28" i="25" s="1"/>
  <c r="G31" i="25"/>
  <c r="H31" i="25" s="1"/>
  <c r="G32" i="25"/>
  <c r="H32" i="25" s="1"/>
  <c r="G33" i="25"/>
  <c r="H33" i="25" s="1"/>
  <c r="G34" i="25"/>
  <c r="H34" i="25" s="1"/>
  <c r="G37" i="25"/>
  <c r="H37" i="25" s="1"/>
  <c r="G38" i="25"/>
  <c r="H38" i="25" s="1"/>
  <c r="G41" i="25"/>
  <c r="H41" i="25" s="1"/>
  <c r="G42" i="25"/>
  <c r="H42" i="25" s="1"/>
  <c r="G43" i="25"/>
  <c r="H43" i="25" s="1"/>
  <c r="H44" i="25"/>
  <c r="G5" i="25"/>
  <c r="H5" i="25" s="1"/>
  <c r="D8" i="19"/>
  <c r="D9" i="19"/>
  <c r="D10" i="19"/>
  <c r="D11" i="19"/>
  <c r="D12" i="19"/>
  <c r="D15" i="19"/>
  <c r="D16" i="19"/>
  <c r="D19" i="19"/>
  <c r="D20" i="19"/>
  <c r="D21" i="19"/>
  <c r="D22" i="19"/>
  <c r="D25" i="19"/>
  <c r="D26" i="19"/>
  <c r="D5" i="19"/>
  <c r="D4" i="19"/>
  <c r="E26" i="18"/>
  <c r="E25" i="18"/>
  <c r="E14" i="18"/>
  <c r="E28" i="18"/>
  <c r="E27" i="18"/>
  <c r="E5" i="18"/>
  <c r="E8" i="18"/>
  <c r="E9" i="18"/>
  <c r="E12" i="18"/>
  <c r="E13" i="18"/>
  <c r="E15" i="18"/>
  <c r="E16" i="18"/>
  <c r="E17" i="18"/>
  <c r="E18" i="18"/>
  <c r="E19" i="18"/>
  <c r="E20" i="18"/>
  <c r="E23" i="18"/>
  <c r="E24" i="18"/>
  <c r="E31" i="18"/>
  <c r="E32" i="18"/>
  <c r="E33" i="18"/>
  <c r="E34" i="18"/>
  <c r="E37" i="18"/>
  <c r="E38" i="18"/>
  <c r="E41" i="18"/>
  <c r="E42" i="18"/>
  <c r="E43" i="18"/>
  <c r="E4" i="18"/>
  <c r="H49" i="7" l="1"/>
  <c r="J2" i="34" s="1"/>
  <c r="H49" i="23"/>
  <c r="E2" i="34" s="1"/>
  <c r="H49" i="22"/>
  <c r="F2" i="34" s="1"/>
  <c r="H49" i="21"/>
  <c r="G2" i="34" s="1"/>
  <c r="H49" i="32"/>
  <c r="I2" i="34" s="1"/>
  <c r="H49" i="20"/>
  <c r="H2" i="34" s="1"/>
  <c r="H49" i="24"/>
  <c r="D2" i="34" s="1"/>
  <c r="H49" i="18"/>
  <c r="H55" i="18" s="1"/>
  <c r="F13" i="30"/>
  <c r="F6" i="31"/>
  <c r="F27" i="30"/>
  <c r="F13" i="26"/>
  <c r="F27" i="31"/>
  <c r="F6" i="28"/>
  <c r="F17" i="29"/>
  <c r="H39" i="25"/>
  <c r="H10" i="25"/>
  <c r="H21" i="25"/>
  <c r="H35" i="25"/>
  <c r="H29" i="25"/>
  <c r="H6" i="25"/>
  <c r="H45" i="25"/>
  <c r="F6" i="26"/>
  <c r="F31" i="26" s="1"/>
  <c r="D3" i="34" s="1"/>
  <c r="F17" i="28"/>
  <c r="F13" i="29"/>
  <c r="F13" i="28"/>
  <c r="F23" i="28"/>
  <c r="F23" i="30"/>
  <c r="F23" i="31"/>
  <c r="F13" i="33"/>
  <c r="F23" i="29"/>
  <c r="F6" i="30"/>
  <c r="F23" i="33"/>
  <c r="F27" i="28"/>
  <c r="F17" i="30"/>
  <c r="F17" i="31"/>
  <c r="F17" i="26"/>
  <c r="F27" i="26"/>
  <c r="F27" i="29"/>
  <c r="F13" i="8"/>
  <c r="F13" i="31"/>
  <c r="F6" i="33"/>
  <c r="F17" i="33"/>
  <c r="F27" i="33"/>
  <c r="F6" i="29"/>
  <c r="F23" i="26"/>
  <c r="F17" i="8"/>
  <c r="F27" i="8"/>
  <c r="F23" i="8"/>
  <c r="F26" i="19"/>
  <c r="F25" i="19"/>
  <c r="F22" i="19"/>
  <c r="F21" i="19"/>
  <c r="F20" i="19"/>
  <c r="F19" i="19"/>
  <c r="F16" i="19"/>
  <c r="F15" i="19"/>
  <c r="F12" i="19"/>
  <c r="F11" i="19"/>
  <c r="F10" i="19"/>
  <c r="F9" i="19"/>
  <c r="F8" i="19"/>
  <c r="F5" i="19"/>
  <c r="F4" i="19"/>
  <c r="H49" i="25" l="1"/>
  <c r="C2" i="34" s="1"/>
  <c r="F17" i="19"/>
  <c r="F31" i="8"/>
  <c r="C3" i="34" s="1"/>
  <c r="F27" i="19"/>
  <c r="F6" i="19"/>
  <c r="F23" i="19"/>
  <c r="F13" i="19"/>
  <c r="F31" i="19" l="1"/>
  <c r="E4" i="34"/>
  <c r="C4" i="34"/>
  <c r="D4" i="34"/>
  <c r="F4" i="34"/>
  <c r="G4" i="34"/>
  <c r="J4" i="34"/>
  <c r="I4" i="34"/>
  <c r="H4" i="34"/>
  <c r="C5" i="34" l="1"/>
</calcChain>
</file>

<file path=xl/sharedStrings.xml><?xml version="1.0" encoding="utf-8"?>
<sst xmlns="http://schemas.openxmlformats.org/spreadsheetml/2006/main" count="2233" uniqueCount="257">
  <si>
    <t>Instructions for Completing the Financial Proposal</t>
  </si>
  <si>
    <t>Finansal Teklifin Doldurulmasına İlişkin Talimatlar</t>
  </si>
  <si>
    <r>
      <rPr>
        <b/>
        <sz val="11"/>
        <rFont val="Calibri"/>
        <family val="2"/>
        <charset val="162"/>
        <scheme val="minor"/>
      </rPr>
      <t>1. Submitting Unit Prices:</t>
    </r>
    <r>
      <rPr>
        <sz val="11"/>
        <rFont val="Calibri"/>
        <family val="2"/>
        <charset val="162"/>
        <scheme val="minor"/>
      </rPr>
      <t xml:space="preserve">
Applicants are required to provide UNICEF with the proposed unit price for each item in the designated columns of the "A-Price Proposal" and "B-Price Proposal" tabs in the provided Excel file. Additionally, applicants must indicate the proposed unit quantities for each lab under the relevant tabs. The Excel file is programmed to automatically calculate costs based on these inputs.
Important points to note:
- Applicants must only enter unit prices in the "A-Price Proposal" and "B-Price Proposal" sheets. No other data or modifications should be made in these sheets.
- To help estimate item costs, applicants must also specify the proposed quantity of each item across eight labs. These quantities should be entered in the allocated sections under each relevant tab. The file will automatically consolidate the quantities and reflect them in the "A-Price Proposal" and "B-Price Proposal" tabs.
- </t>
    </r>
    <r>
      <rPr>
        <b/>
        <i/>
        <sz val="11"/>
        <rFont val="Calibri"/>
        <family val="2"/>
        <charset val="162"/>
        <scheme val="minor"/>
      </rPr>
      <t>Do Not Alter Other Fields:</t>
    </r>
    <r>
      <rPr>
        <sz val="11"/>
        <rFont val="Calibri"/>
        <family val="2"/>
        <charset val="162"/>
        <scheme val="minor"/>
      </rPr>
      <t xml:space="preserve"> Please refrain from editing or entering data in any fields other than the unit price column. All other calculations, including item cost, subtotals, and the total cost, will update automatically based on your inputs.</t>
    </r>
  </si>
  <si>
    <r>
      <rPr>
        <b/>
        <sz val="11"/>
        <rFont val="Calibri"/>
        <family val="2"/>
        <scheme val="minor"/>
      </rPr>
      <t>1. Birim Fiyatların Sunulması</t>
    </r>
    <r>
      <rPr>
        <sz val="11"/>
        <rFont val="Calibri"/>
        <family val="2"/>
        <scheme val="minor"/>
      </rPr>
      <t xml:space="preserve">
Başvuru sahipleri, sağlanan Excel dosyasındaki "A-Fiyat Teklifi" ve "B-Fiyat Teklifi" sekmelerinde her bir kalem için önerilen birim fiyatları ilgili sütunlara girmekle yükümlüdür. Ayrıca, her laboratuvar için önerilen birim miktarlarını da ilgili sekmelerde belirtmelidirler. Excel dosyası, bu girdilere dayanarak maliyetleri otomatik olarak hesaplayacak şekilde programlanmıştır.
Dikkat Edilmesi Gereken Hususlar
- Başvuru sahipleri, yalnızca "A-Fiyat Teklifi" ve "B-Fiyat Teklifi" sayfalarına birim fiyatlarını girmelidir. Bu sayfalarda başka herhangi bir veri eklenmemeli veya değişiklik yapılmamalıdır.
- Kalem maliyetlerinin hesaplanabilmesi için başvuru sahipleri, her bir kalem için sekiz laboratuvar genelinde önerilen birim miktarları da belirtmelidir. Bu miktarlar, ilgili sekmelerde ayrılan alanlara girilmelidir. Excel dosyası, girilen miktarları otomatik olarak birleştirerek "A-Fiyat Teklifi" ve "B-Fiyat Teklifi" sekmelerine yansıtacaktır.
</t>
    </r>
    <r>
      <rPr>
        <b/>
        <sz val="11"/>
        <rFont val="Calibri"/>
        <family val="2"/>
        <scheme val="minor"/>
      </rPr>
      <t xml:space="preserve">- Diğer Alanları Değiştirmeyin: </t>
    </r>
    <r>
      <rPr>
        <sz val="11"/>
        <rFont val="Calibri"/>
        <family val="2"/>
        <scheme val="minor"/>
      </rPr>
      <t>Lütfen birim fiyat sütunu dışında herhangi bir alanda düzenleme yapmayın veya veri girmeyin. Kalem maliyetleri, ara toplamlar ve toplam maliyet gibi tüm diğer hesaplamalar, girdilerinize bağlı olarak otomatik olarak hesaplanıp dosyada yansıtılacaktır.</t>
    </r>
  </si>
  <si>
    <r>
      <rPr>
        <b/>
        <sz val="11"/>
        <color theme="1"/>
        <rFont val="Calibri"/>
        <family val="2"/>
        <charset val="162"/>
        <scheme val="minor"/>
      </rPr>
      <t xml:space="preserve">2. Quantities: </t>
    </r>
    <r>
      <rPr>
        <b/>
        <i/>
        <sz val="11"/>
        <color theme="1"/>
        <rFont val="Calibri"/>
        <family val="2"/>
        <charset val="162"/>
        <scheme val="minor"/>
      </rPr>
      <t xml:space="preserve">
</t>
    </r>
    <r>
      <rPr>
        <sz val="11"/>
        <color theme="1"/>
        <rFont val="Calibri"/>
        <family val="2"/>
        <scheme val="minor"/>
      </rPr>
      <t>The Bills of Quantities provided are a guide to the magnitude of the materials required to complete the items (tasks). The estimated quantities indicated in each lab's refurbishment tab (e.g., HIE-A) are not guaranteed measurements. The selected supplier is fully responsible for determining the actual quantities of materials needed to complete the tasks, proposing these quantities for each lab's refurbishment tab, and pricing their bid accordingly. Applicants are not allowed to provide quantities for furniture items in each lab's furniture tab (e.g., HIE-B).</t>
    </r>
  </si>
  <si>
    <r>
      <rPr>
        <b/>
        <sz val="11"/>
        <rFont val="Calibri"/>
        <family val="2"/>
        <scheme val="minor"/>
      </rPr>
      <t>2. Miktarlar:</t>
    </r>
    <r>
      <rPr>
        <sz val="11"/>
        <rFont val="Calibri"/>
        <family val="2"/>
        <scheme val="minor"/>
      </rPr>
      <t xml:space="preserve">
Satın alımı yapılacak işlerin dökümü / cetveli (Bills of Quantities), iş kalemlerinin tamamlanması için ihtiyaç duyulan malzeme miktarlarına ilişkin bir referans niteliğindedir. Her laboratuvarın yenileme sekmesinde (örneğin, HIE-A) belirtilen tahmini miktarlar kesin ölçümler olmayıp yalnızca bir referans olarak sunulmaktadır.
Seçilen tedarikçi, işleri tamamlamak için ihtiyaç duyulan malzeme miktarlarının kesin tespitini yapmak, her laboratuvarın yenileme sekmesine uygun miktarları önerme ve teklifini buna göre fiyatlandırmakla sorumludur.
Başvuru sahipleri, her laboratuvarın mobilya sekmesinde (örneğin, HIE-B) yer alan mobilya kalemleri için miktar belirtmemelidir.</t>
    </r>
  </si>
  <si>
    <r>
      <rPr>
        <b/>
        <sz val="11"/>
        <color theme="1"/>
        <rFont val="Calibri"/>
        <family val="2"/>
        <charset val="162"/>
        <scheme val="minor"/>
      </rPr>
      <t xml:space="preserve">3. Additional Work Items Proposed by Applicants: </t>
    </r>
    <r>
      <rPr>
        <b/>
        <i/>
        <sz val="11"/>
        <color theme="1"/>
        <rFont val="Calibri"/>
        <family val="2"/>
        <charset val="162"/>
        <scheme val="minor"/>
      </rPr>
      <t xml:space="preserve">
</t>
    </r>
    <r>
      <rPr>
        <sz val="11"/>
        <color theme="1"/>
        <rFont val="Calibri"/>
        <family val="2"/>
        <scheme val="minor"/>
      </rPr>
      <t>If applicants propose additional work items for lab refurbishments (no matter in which lab  the additional work will be performed), they must describe the additional work under a single line, "Tab A-Price Proposal, Line A9. Additional work items that can be proposed by the applicants." After completing this description, applicants are also required to submit a lump sum price proposal for the additional work items.</t>
    </r>
  </si>
  <si>
    <r>
      <rPr>
        <b/>
        <sz val="11"/>
        <color theme="1"/>
        <rFont val="Calibri"/>
        <family val="2"/>
        <scheme val="minor"/>
      </rPr>
      <t>3. Başvuranlar Tarafından Önerilebilecek Ek İş Kalemleri:</t>
    </r>
    <r>
      <rPr>
        <sz val="11"/>
        <color theme="1"/>
        <rFont val="Calibri"/>
        <family val="2"/>
        <scheme val="minor"/>
      </rPr>
      <t xml:space="preserve">
Başvuranlar, laboratuvar yenilemeleri için ek çiş kalemleri öneriyorsa (ek işin hangi laboratuvarda yapılacağı fark etmeksizin), bu ek işi "Tab A - Fiyat Teklifi, Satır A9. Başvuranlar Tarafından Önerilebilecek Ek İş Kalemleri" altında tek bir satırda açıklamalıdır. Bu açıklama tamamlandıktan sonra, başvuranların ek çalışma kalemleri için bir toplam fiyat teklifi sunmaları da gerekmektedir.</t>
    </r>
  </si>
  <si>
    <r>
      <rPr>
        <b/>
        <sz val="11"/>
        <color theme="1"/>
        <rFont val="Calibri"/>
        <family val="2"/>
        <charset val="162"/>
        <scheme val="minor"/>
      </rPr>
      <t xml:space="preserve">4. Reference Specifications: </t>
    </r>
    <r>
      <rPr>
        <b/>
        <i/>
        <sz val="11"/>
        <color theme="1"/>
        <rFont val="Calibri"/>
        <family val="2"/>
        <charset val="162"/>
        <scheme val="minor"/>
      </rPr>
      <t xml:space="preserve">
</t>
    </r>
    <r>
      <rPr>
        <sz val="11"/>
        <color theme="1"/>
        <rFont val="Calibri"/>
        <family val="2"/>
        <scheme val="minor"/>
      </rPr>
      <t>Detailed specifications for each task and item to be procured, including 3D visuals and layouts for each lab, are available in the reference documents uploaded on the UNGM page. Applicants must carefully review these documents to ensure that their proposed unit prices align with UNICEF’s specifications. These specifications will serve as the benchmark for UNICEF during the verification and receipt of items and services.</t>
    </r>
  </si>
  <si>
    <r>
      <rPr>
        <b/>
        <sz val="11"/>
        <rFont val="Calibri"/>
        <family val="2"/>
        <scheme val="minor"/>
      </rPr>
      <t>4. Teknik Özellikler:</t>
    </r>
    <r>
      <rPr>
        <sz val="11"/>
        <rFont val="Calibri"/>
        <family val="2"/>
        <scheme val="minor"/>
      </rPr>
      <t xml:space="preserve">
Satın alınacak her bir iş ve ürünün detaylı teknik gereklilikleri/özellikleri, laboratuvarlara ait 3D görseller ve yerleşim planları da dahil olmak üzere, UNGM sayfasına yüklenen referans dokümanlarında yer almaktadır. Başvuru sahipleri, teklif ettikleri birim fiyatların UNICEF’in şartnameleriyle uyumlu olduğundan emin olmak için bu dokümanları dikkatlice incelemelidir. Bu teknik gereklilikler/özellikler, UNICEF’in teslim alma süreçlerinde temel referans kaynağı olarak kullanılacaktır.</t>
    </r>
  </si>
  <si>
    <r>
      <rPr>
        <b/>
        <sz val="11"/>
        <color rgb="FF000000"/>
        <rFont val="Calibri"/>
        <family val="2"/>
        <scheme val="minor"/>
      </rPr>
      <t>5. Supplier Site Visits:</t>
    </r>
    <r>
      <rPr>
        <sz val="11"/>
        <color rgb="FF000000"/>
        <rFont val="Calibri"/>
        <family val="2"/>
        <scheme val="minor"/>
      </rPr>
      <t xml:space="preserve">
Applicants are required to conduct site visits to 8 lab locations across 7 provinces (Ankara, Istanbul, İzmir, Mersin, Gaziantep, Erzurum, and Rize) within the specified timeframe. 
These site visits are mandatory, as they will help applicants prepare accurate price proposals and ensure a clear understanding of the refurbishment requirements at each location. A list of contact persons for each lab will be shared during the prebid meeting. In case a bidder is not able to participate in the pre-bidding meeting, they can request the list from UNICEF by sending email totco-servcontracts@unicef.org. Applicants must schedule their visits by reaching out to the designated lab focal points after the pre-bid meeting. Following the pre-bid meeting date, the visits must be completed within 15 working days in office hours. The bidder will bear the site visit costs.
If you encounter any difficulties in arranging your site visits, please contact UNICEF for assistance.</t>
    </r>
  </si>
  <si>
    <r>
      <rPr>
        <b/>
        <sz val="11"/>
        <color theme="1"/>
        <rFont val="Calibri"/>
        <family val="2"/>
        <scheme val="minor"/>
      </rPr>
      <t>5. Tedarikçi Saha Ziyaretleri:</t>
    </r>
    <r>
      <rPr>
        <sz val="11"/>
        <color theme="1"/>
        <rFont val="Calibri"/>
        <family val="2"/>
        <scheme val="minor"/>
      </rPr>
      <t xml:space="preserve">
Başvuru sahiplerinin belirtilen zaman dilimi içinde 7 ildeki (Ankara, İstanbul, İzmir, Mersin, Gaziantep, Erzurum ve Rize) 8 laboratuvara saha ziyaretleri gerçekleştirmeleri gerekmektedir.
Bu saha ziyaretleri zorunludur, çünkü başvuru sahiplerinin doğru fiyat teklifleri hazırlamalarına ve her lokasyondaki iç mekan yenileme gereksinimlerinin net bir şekilde anlaşılmasını sağlamalarına yardımcı olacaktır. Her laboratuvar için irtibat kişilerinin listesi ihale hazırlığı toplantısı sırasında paylaşılacaktır. Bir başvuru sahibi ihale hazırlığı toplantısına katılamazsa, ilgili listeyi tco-servcontracts@unicef.org adresine e-posta göndererek UNICEF'ten talep edebilir. Başvuru sahipleri ihale hazırlığı toplantısını takiben, listede tanımlanmış laboratuvar sorumlularına ulaşarak ziyaret gün ve saatlerini planlamalıdır. Başvuru sahiplerinin planladıkları saha ziyaretlerini, ihale hazırlığı toplantısını takiben 15 iş günü içinde mesai saatlerini esas alarak tamamlamaları gerekmektedir. Saha ziyaretlerinin masraflarını başvuru sahiplerinin karşılaması beklenmektedir.
Saha ziyaretlerinizi planlamada herhangi bir zorlukla karşılaşırsanız, lütfen destek için UNICEF ile iletişime geçiniz.</t>
    </r>
  </si>
  <si>
    <r>
      <rPr>
        <b/>
        <sz val="11"/>
        <color theme="1"/>
        <rFont val="Calibri"/>
        <family val="2"/>
        <charset val="162"/>
        <scheme val="minor"/>
      </rPr>
      <t xml:space="preserve">6. Automatic Calculations in the Excel File: </t>
    </r>
    <r>
      <rPr>
        <b/>
        <i/>
        <sz val="11"/>
        <color theme="1"/>
        <rFont val="Calibri"/>
        <family val="2"/>
        <charset val="162"/>
        <scheme val="minor"/>
      </rPr>
      <t xml:space="preserve">
</t>
    </r>
    <r>
      <rPr>
        <sz val="11"/>
        <color theme="1"/>
        <rFont val="Calibri"/>
        <family val="2"/>
        <scheme val="minor"/>
      </rPr>
      <t xml:space="preserve">The Excel file has been pre-configured to perform the following calculations automatically:
- </t>
    </r>
    <r>
      <rPr>
        <b/>
        <i/>
        <sz val="11"/>
        <color theme="1"/>
        <rFont val="Calibri"/>
        <family val="2"/>
        <charset val="162"/>
        <scheme val="minor"/>
      </rPr>
      <t>Item Costs:</t>
    </r>
    <r>
      <rPr>
        <sz val="11"/>
        <color theme="1"/>
        <rFont val="Calibri"/>
        <family val="2"/>
        <scheme val="minor"/>
      </rPr>
      <t xml:space="preserve"> The cost of each item based on the unit price and the proposed quantities (e.g., quantities needed for refurbishment).
- </t>
    </r>
    <r>
      <rPr>
        <b/>
        <i/>
        <sz val="11"/>
        <color theme="1"/>
        <rFont val="Calibri"/>
        <family val="2"/>
        <charset val="162"/>
        <scheme val="minor"/>
      </rPr>
      <t>Category Subtotals:</t>
    </r>
    <r>
      <rPr>
        <sz val="11"/>
        <color theme="1"/>
        <rFont val="Calibri"/>
        <family val="2"/>
        <scheme val="minor"/>
      </rPr>
      <t xml:space="preserve"> Subtotals for each section or category of items.
- </t>
    </r>
    <r>
      <rPr>
        <b/>
        <i/>
        <sz val="11"/>
        <color theme="1"/>
        <rFont val="Calibri"/>
        <family val="2"/>
        <charset val="162"/>
        <scheme val="minor"/>
      </rPr>
      <t>Total Proposal Cost:</t>
    </r>
    <r>
      <rPr>
        <sz val="11"/>
        <color theme="1"/>
        <rFont val="Calibri"/>
        <family val="2"/>
        <scheme val="minor"/>
      </rPr>
      <t xml:space="preserve"> The total cost for the entire proposal, combining all categories and sections.</t>
    </r>
  </si>
  <si>
    <r>
      <rPr>
        <b/>
        <sz val="11"/>
        <rFont val="Calibri"/>
        <family val="2"/>
        <scheme val="minor"/>
      </rPr>
      <t>6. Excel Dosyasındaki Otomatik Hesaplamalar:</t>
    </r>
    <r>
      <rPr>
        <sz val="11"/>
        <rFont val="Calibri"/>
        <family val="2"/>
        <scheme val="minor"/>
      </rPr>
      <t xml:space="preserve">
Excel dosyası, aşağıdaki hesaplamaları otomatik olarak yapacak şekilde önceden yapılandırılmıştır:
- Ürün Maliyetleri: Her bir ürünün, birim fiyatı ve teklif edilen miktarlara (örneğin, yenileme için gerekli miktarlar) göre hesaplanan maliyeti.
- Kategori Ara Toplamlar: Her bölüm veya kategori için hesaplanan ara toplamlar.
- Toplam Teklif Maliyeti: Tüm kategoriler ve bölümlerin birleşimiyle hesaplanan toplam maliyet.</t>
    </r>
  </si>
  <si>
    <r>
      <rPr>
        <b/>
        <sz val="11"/>
        <color theme="1"/>
        <rFont val="Calibri"/>
        <family val="2"/>
        <charset val="162"/>
        <scheme val="minor"/>
      </rPr>
      <t xml:space="preserve">7. Accuracy and Review: </t>
    </r>
    <r>
      <rPr>
        <b/>
        <i/>
        <sz val="11"/>
        <color theme="1"/>
        <rFont val="Calibri"/>
        <family val="2"/>
        <charset val="162"/>
        <scheme val="minor"/>
      </rPr>
      <t xml:space="preserve">
</t>
    </r>
    <r>
      <rPr>
        <sz val="11"/>
        <color theme="1"/>
        <rFont val="Calibri"/>
        <family val="2"/>
        <charset val="162"/>
        <scheme val="minor"/>
      </rPr>
      <t xml:space="preserve">- </t>
    </r>
    <r>
      <rPr>
        <b/>
        <i/>
        <sz val="11"/>
        <color theme="1"/>
        <rFont val="Calibri"/>
        <family val="2"/>
        <charset val="162"/>
        <scheme val="minor"/>
      </rPr>
      <t>Accuracy:</t>
    </r>
    <r>
      <rPr>
        <sz val="11"/>
        <color theme="1"/>
        <rFont val="Calibri"/>
        <family val="2"/>
        <scheme val="minor"/>
      </rPr>
      <t xml:space="preserve"> Double-check each unit price and proposed quantity to ensure it reflects your intended price proposal and complies with the specified requirements, as this value will directly impact the calculated total.
- </t>
    </r>
    <r>
      <rPr>
        <b/>
        <i/>
        <sz val="11"/>
        <color theme="1"/>
        <rFont val="Calibri"/>
        <family val="2"/>
        <charset val="162"/>
        <scheme val="minor"/>
      </rPr>
      <t>Review:</t>
    </r>
    <r>
      <rPr>
        <sz val="11"/>
        <color theme="1"/>
        <rFont val="Calibri"/>
        <family val="2"/>
        <scheme val="minor"/>
      </rPr>
      <t xml:space="preserve"> After completing your entries, review the automatically generated totals to confirm accuracy before submitting the proposal.
By strictly adhering to these instructions, applicants can ensure that their financial proposals are accurate, compliant with UNICEF’s requirements, and fully aligned with the provided specifications. This process also minimizes the risk of errors or misinterpretations during evaluation.</t>
    </r>
  </si>
  <si>
    <r>
      <rPr>
        <b/>
        <sz val="11"/>
        <rFont val="Calibri"/>
        <family val="2"/>
        <scheme val="minor"/>
      </rPr>
      <t>7. Doğruluk Teyidi/Kontrolü:</t>
    </r>
    <r>
      <rPr>
        <sz val="11"/>
        <rFont val="Calibri"/>
        <family val="2"/>
        <scheme val="minor"/>
      </rPr>
      <t xml:space="preserve">
</t>
    </r>
    <r>
      <rPr>
        <b/>
        <sz val="11"/>
        <rFont val="Calibri"/>
        <family val="2"/>
        <scheme val="minor"/>
      </rPr>
      <t>Doğruluk Teyidi:</t>
    </r>
    <r>
      <rPr>
        <sz val="11"/>
        <rFont val="Calibri"/>
        <family val="2"/>
        <scheme val="minor"/>
      </rPr>
      <t xml:space="preserve"> Her birim fiyatı ve önerilen miktarı yeniden kontrol ederek, teklifinizin amacınıza uygun olduğundan ve belirtilen gereksinimlere uygun olduğundan emin olun. Bu değer, hesaplanan toplamı doğrudan etkileyecektir.
</t>
    </r>
    <r>
      <rPr>
        <b/>
        <sz val="11"/>
        <rFont val="Calibri"/>
        <family val="2"/>
        <scheme val="minor"/>
      </rPr>
      <t xml:space="preserve">Tekrar İnceleme  / Kontrol: </t>
    </r>
    <r>
      <rPr>
        <sz val="11"/>
        <rFont val="Calibri"/>
        <family val="2"/>
        <scheme val="minor"/>
      </rPr>
      <t>Veri girişi işlemlerinizi tamamladıktan sonra, teklifinizi UNICEF'e göndermeden önce otomatik olarak oluşturulan toplamları inceleyerek tekliflerin doğruluğunu kontrol edin.
Teklif iletme aşamasında bu talimatlara sıkı sıkıya uyulması, başvuranların mali tekliflerinin doğru, UNICEF’in gereksinimlerine uygun ve istenen teknik özellikler / gereksinimlerle tam uyumlu olmasını sağlar. Ayrıca, bu süreç değerlendirme sırasında hata veya yanlış anlaşılmaların riskini en aza indirir.</t>
    </r>
  </si>
  <si>
    <r>
      <rPr>
        <b/>
        <sz val="11"/>
        <color theme="1"/>
        <rFont val="Calibri"/>
        <family val="2"/>
        <scheme val="minor"/>
      </rPr>
      <t>Additional Notes:</t>
    </r>
    <r>
      <rPr>
        <sz val="11"/>
        <color theme="1"/>
        <rFont val="Calibri"/>
        <family val="2"/>
        <charset val="162"/>
        <scheme val="minor"/>
      </rPr>
      <t xml:space="preserve">
1. The Tender is a Lump Sum tender. The bidders’ offer shall be deemed to include all tasks contained in the tender documents, and the </t>
    </r>
    <r>
      <rPr>
        <b/>
        <i/>
        <sz val="11"/>
        <color theme="1"/>
        <rFont val="Calibri"/>
        <family val="2"/>
        <charset val="162"/>
        <scheme val="minor"/>
      </rPr>
      <t>bidders shall be fully responsible for performing all the tasks essential to making the project fully functional and operational</t>
    </r>
    <r>
      <rPr>
        <sz val="11"/>
        <color theme="1"/>
        <rFont val="Calibri"/>
        <family val="2"/>
        <charset val="162"/>
        <scheme val="minor"/>
      </rPr>
      <t xml:space="preserve">. The Bill of Quantities will be used to evaluate all tasks shown on the drawings, covered in the specifications, and required in accordance with the Tender Documents.
2. If the unit number is stated as zero, it means that the related task/item will not be included in the refurbishment or furniture list for the respective lab. For refurbishment, if you believe it is needed, you may enter your quantity in the "Proposed Quantity" section. </t>
    </r>
    <r>
      <rPr>
        <b/>
        <i/>
        <sz val="11"/>
        <color theme="1"/>
        <rFont val="Calibri"/>
        <family val="2"/>
        <charset val="162"/>
        <scheme val="minor"/>
      </rPr>
      <t>For furniture, the quantities cannot be adjusted</t>
    </r>
    <r>
      <rPr>
        <sz val="11"/>
        <color theme="1"/>
        <rFont val="Calibri"/>
        <family val="2"/>
        <charset val="162"/>
        <scheme val="minor"/>
      </rPr>
      <t>.
3. The unit numbers have been prepared to facilitate a financial offer based on the architectural concept ToR. Materials, products, and quantities may vary depending on the architectural, electrical, and mechanical application projects.
4. Please include relevant installation costs in your proposed prices. Note that n</t>
    </r>
    <r>
      <rPr>
        <b/>
        <i/>
        <sz val="11"/>
        <color theme="1"/>
        <rFont val="Calibri"/>
        <family val="2"/>
        <charset val="162"/>
        <scheme val="minor"/>
      </rPr>
      <t>o additional payment will be made to the selected company for furniture installation costs</t>
    </r>
    <r>
      <rPr>
        <sz val="11"/>
        <color theme="1"/>
        <rFont val="Calibri"/>
        <family val="2"/>
        <charset val="162"/>
        <scheme val="minor"/>
      </rPr>
      <t xml:space="preserve">. Only delivery costs specified in budget line B6 will be paid to the selected company.
5. Please include relevant labor costs in your proposed prices for applicable items. Note that </t>
    </r>
    <r>
      <rPr>
        <b/>
        <i/>
        <sz val="11"/>
        <color theme="1"/>
        <rFont val="Calibri"/>
        <family val="2"/>
        <charset val="162"/>
        <scheme val="minor"/>
      </rPr>
      <t>no additional payment will be made to the selected company for labor costs</t>
    </r>
    <r>
      <rPr>
        <sz val="11"/>
        <color theme="1"/>
        <rFont val="Calibri"/>
        <family val="2"/>
        <charset val="162"/>
        <scheme val="minor"/>
      </rPr>
      <t xml:space="preserve">.
6. </t>
    </r>
    <r>
      <rPr>
        <b/>
        <i/>
        <sz val="11"/>
        <color theme="1"/>
        <rFont val="Calibri"/>
        <family val="2"/>
        <charset val="162"/>
        <scheme val="minor"/>
      </rPr>
      <t>Price quotations must include the warranty period and after-sales service for each item</t>
    </r>
    <r>
      <rPr>
        <sz val="11"/>
        <color theme="1"/>
        <rFont val="Calibri"/>
        <family val="2"/>
        <charset val="162"/>
        <scheme val="minor"/>
      </rPr>
      <t xml:space="preserve">. After-sales service includes prompt rectification of any malfunctioning items. Following the award of the contract, the selected supplier must submit warranty certificates (including after-sales service) for every item. Consignees will receive the original warranty certificates, and copies will be submitted to UNICEF. Waybills for each shipment (including PO numbers and item serial numbers) must also be submitted to UNICEF, along with delivery forms signed and stamped by the consignees.
7. All goods and service items must be delivered to the locations specified in the annexed distribution list. </t>
    </r>
    <r>
      <rPr>
        <b/>
        <sz val="11"/>
        <color theme="1"/>
        <rFont val="Calibri"/>
        <family val="2"/>
        <charset val="162"/>
        <scheme val="minor"/>
      </rPr>
      <t xml:space="preserve">The delivery deadline for refurbished labs and installed furniture is the by the first week of September. </t>
    </r>
    <r>
      <rPr>
        <b/>
        <i/>
        <sz val="11"/>
        <color theme="1"/>
        <rFont val="Calibri"/>
        <family val="2"/>
        <charset val="162"/>
        <scheme val="minor"/>
      </rPr>
      <t>However, please account for potential adjustments to the delivery timeline, which may be moved two months earlier or later.</t>
    </r>
  </si>
  <si>
    <r>
      <rPr>
        <b/>
        <sz val="11"/>
        <rFont val="Calibri"/>
        <family val="2"/>
        <scheme val="minor"/>
      </rPr>
      <t>Ek Notlar:</t>
    </r>
    <r>
      <rPr>
        <sz val="11"/>
        <rFont val="Calibri"/>
        <family val="2"/>
        <scheme val="minor"/>
      </rPr>
      <t xml:space="preserve">
1. İhalede değerlendirme Toplam Fiyat teklifleri üzerinden yapılacaktır. Teklif verenlerin teklifleri, ihale belgelerinde yer alan tüm işleri kapsayacak şekilde kabul edilecektir ve teklif verenler, projeyi tamamen işlevsel ve operasyonel hale getirebilmek için gerekli olan tüm işleri yerine getirmekten tamamen sorumlu olacaktır. Satın Alımı Yapılacak İlerin Dökümü / Cetveli, çizimlerde gösterilen, şartnamelerde belirtilen ve İhale belgelerine göre gerekli olan tüm işlerin değerlendirilmesinde kullanılacaktır.
</t>
    </r>
    <r>
      <rPr>
        <b/>
        <sz val="11"/>
        <rFont val="Calibri"/>
        <family val="2"/>
        <scheme val="minor"/>
      </rPr>
      <t xml:space="preserve">
</t>
    </r>
    <r>
      <rPr>
        <sz val="11"/>
        <rFont val="Calibri"/>
        <family val="2"/>
        <scheme val="minor"/>
      </rPr>
      <t>2. Birim sayısı sıfır olarak belirtilmişse, bu, ilgili işim/kalemin söz konusu laboratuvarın yenileme veya mobilya listesine dahil edilmeyeceği anlamına gelir. Laboratuvar yenileme için farklı bir birimin yazılmasının gerekli olduğunu düşünüyorsanız, "Önerilen Miktar" bölümüne miktarınızı girebilirsiniz. Mobilya için ise miktarlar değiştirilemez.
3. Birim sayıları, mimari konsept teknik gerekliliklerine bağlı finansal teklif hazırlamayı kolaylaştırmak amacıyla hazırlanmıştır. Malzemeler, ürünler ve miktarlar, mimari, elektriksel ve mekanik uygulama projelerine bağlı olarak değişebilir.
4. Lütfen teklif ettiğiniz fiyatlarınıza ilgili montaj maliyetlerini de dahil ederek teklifinizi sunun. Seçilen şirkete mobilya montajı için ek ödeme yapılmayacaktır. Yalnızca B6 bütçe kaleminde belirtilen teslimat maliyetleri seçilen şirkete ödeme yapılacaktır.
5. Lütfen teklif ettiğiniz fiyatlarınıza ilgili her kalem için işçilik maliyetlerini de dahil ederek teklif sunun. Seçilen şirkete işçilik maliyetleri için ek ödeme yapılmayacaktır.
6. Fiyat teklifleri, her bir kalem için garanti süresi ve satış sonrası hizmeti de içermelidir. Satış sonrası hizmet, arızalanan ürünlerin hızlı bir şekilde onarılmasını da kapsar. Sözleşme imzalandıktan sonra, seçilen tedarikçi her bir ürün için garanti sertifikalarını (satış sonrası hizmet dahil) sunmalıdır. Alıcı orijinal garanti sertifikalarını alacak, kopyalar ise UNICEF'e sunulacaktır. Her sevkiyat için irsaliyeler (kontrat numaraları ve ürün seri numaraları dahil) ile teslimat formları, alıcılar tarafından imzalanıp kaşelenmiş olarak UNICEF'e sunulmalıdır.
7. Tüm malzemeler ve hizmet kalemleri, ekli dağıtım listesinde belirtilen yerlere teslim edilmelidir. Yenilenen laboratuvarlar ve montajı yapılan mobilyalar için teslimat süresi Eylül ayının ilk haftasına kadar olacaktır. Ancak teslimat takvimi, iki ay daha ileri ya da geri alınabilir; bu nedenle teslimat süresinde olabilecek olası değişiklikleri göz önünde bulundurmanız gerekmektedir.</t>
    </r>
  </si>
  <si>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</si>
  <si>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Pose No</t>
  </si>
  <si>
    <t>Task Description</t>
  </si>
  <si>
    <t>Unit</t>
  </si>
  <si>
    <t>Estimated Quantity (Total)</t>
  </si>
  <si>
    <t>Proposed Quantity (Total)</t>
  </si>
  <si>
    <t>Unit Price (TRY)</t>
  </si>
  <si>
    <t>Total Price (TRY)</t>
  </si>
  <si>
    <t>A1</t>
  </si>
  <si>
    <t>Floors</t>
  </si>
  <si>
    <t>A1.1</t>
  </si>
  <si>
    <t>ÖBF-01</t>
  </si>
  <si>
    <t>PVC flooring installation</t>
  </si>
  <si>
    <t>Square-meter</t>
  </si>
  <si>
    <t>A1.2</t>
  </si>
  <si>
    <t>UNC-YD</t>
  </si>
  <si>
    <t>Installation of sound- and vibration-insulated raised flooring with carpet covering applied on top</t>
  </si>
  <si>
    <t>Total Cost for Floors</t>
  </si>
  <si>
    <t>A2</t>
  </si>
  <si>
    <t>Skirtings</t>
  </si>
  <si>
    <t>A2.1</t>
  </si>
  <si>
    <t>77.145.1019</t>
  </si>
  <si>
    <t>Aluminum skirting manufacturing</t>
  </si>
  <si>
    <t>Meter</t>
  </si>
  <si>
    <t>A2.2</t>
  </si>
  <si>
    <t>ÖBF-11</t>
  </si>
  <si>
    <t>Installation of cable duct on aluminum skirtings</t>
  </si>
  <si>
    <t>Total Cost for Skirtings</t>
  </si>
  <si>
    <t>A3</t>
  </si>
  <si>
    <t>Wall Coverings</t>
  </si>
  <si>
    <t>A3.1</t>
  </si>
  <si>
    <t>15.280.1009</t>
  </si>
  <si>
    <t>Application of perlite plaster and satin plaster coating (on concrete, brick walls, etc.)</t>
  </si>
  <si>
    <t>A3.2</t>
  </si>
  <si>
    <t>15.540.1262</t>
  </si>
  <si>
    <t>Application of two coats of water-based semi-mat paint on satin plastered and drywall surfaces (interior walls)</t>
  </si>
  <si>
    <t>A3.3</t>
  </si>
  <si>
    <t>15.530.1726</t>
  </si>
  <si>
    <t>Installation of single-skeleton cladding wall with gypsum board</t>
  </si>
  <si>
    <t>A3.4</t>
  </si>
  <si>
    <t>ÖBF-04</t>
  </si>
  <si>
    <t>Application of lb-3771-y agt wall panel</t>
  </si>
  <si>
    <t>A3.5</t>
  </si>
  <si>
    <t>ÖBF-19</t>
  </si>
  <si>
    <t>Application of fabric panel (60X60 cm size)</t>
  </si>
  <si>
    <t>Piece</t>
  </si>
  <si>
    <t>A3.6</t>
  </si>
  <si>
    <t>UNC-D01-GKD</t>
  </si>
  <si>
    <t>Installation of double-layer sound-insulated gypsum board cladding on existing wall</t>
  </si>
  <si>
    <t>A3.7</t>
  </si>
  <si>
    <t>UNC-D02-BD</t>
  </si>
  <si>
    <t>Construction of double-structure partition wall with double-layer gypsum board</t>
  </si>
  <si>
    <t>A3.8</t>
  </si>
  <si>
    <t>UNC-D03-PUS</t>
  </si>
  <si>
    <t>Wall cladding with fire-resistant acoustic foam</t>
  </si>
  <si>
    <t>A3.9</t>
  </si>
  <si>
    <t>UNC-D04-ACK</t>
  </si>
  <si>
    <t>Application of acoustic fabric wall cladding with 20 mm thickness</t>
  </si>
  <si>
    <t>Total Cost for Wall Coverings</t>
  </si>
  <si>
    <t>A4</t>
  </si>
  <si>
    <t>Ceilings</t>
  </si>
  <si>
    <t>A4.1</t>
  </si>
  <si>
    <t>15.185.1014</t>
  </si>
  <si>
    <t>Installation of full-security work scaffold for ceilings using prefabricated components</t>
  </si>
  <si>
    <t>Cubic meter</t>
  </si>
  <si>
    <t>A4.2</t>
  </si>
  <si>
    <t>15.530.1932</t>
  </si>
  <si>
    <t>Installation of double-framed suspended ceiling with gypsum boards and hanging system</t>
  </si>
  <si>
    <t>A4.3</t>
  </si>
  <si>
    <t>UNC-T01-AT</t>
  </si>
  <si>
    <t>Installation of double-layer sound-insulated gypsum board ceiling</t>
  </si>
  <si>
    <t>A4.4</t>
  </si>
  <si>
    <t>UNC-T02-PUS</t>
  </si>
  <si>
    <t>Ceiling cladding with fire-resistant acoustic foam</t>
  </si>
  <si>
    <t>A4.5</t>
  </si>
  <si>
    <t>A4.6</t>
  </si>
  <si>
    <t>Total Cost for Ceilings</t>
  </si>
  <si>
    <t>A5</t>
  </si>
  <si>
    <t>Lighting Elements</t>
  </si>
  <si>
    <t>A5.1</t>
  </si>
  <si>
    <t>ÖBF-13</t>
  </si>
  <si>
    <t>Installation of rectangular box led lighting</t>
  </si>
  <si>
    <t>A5.2</t>
  </si>
  <si>
    <t>ÖBF-10</t>
  </si>
  <si>
    <t>Installation of magnetic lighting above suspended ceiling</t>
  </si>
  <si>
    <t>A5.3</t>
  </si>
  <si>
    <t>ÖBF-17</t>
  </si>
  <si>
    <t>Procurement of surface-mounted box led lighting (60x60 cm size)</t>
  </si>
  <si>
    <t>A5.4</t>
  </si>
  <si>
    <t>ÖBF-23</t>
  </si>
  <si>
    <t>Procurement of surface-mounted spot led lighting (10x10 cm size)</t>
  </si>
  <si>
    <t>Total Cost for Lighting Elements</t>
  </si>
  <si>
    <t>A6</t>
  </si>
  <si>
    <t>Sounds-insulated Joinery Elements</t>
  </si>
  <si>
    <t>A6.1</t>
  </si>
  <si>
    <t>UNC-K01-TK</t>
  </si>
  <si>
    <t>Installation of single leaf acoustical door</t>
  </si>
  <si>
    <t>A6.2</t>
  </si>
  <si>
    <t>UNC-CM01</t>
  </si>
  <si>
    <t>Installation of soundproof frame and glass</t>
  </si>
  <si>
    <t>Total Cost for Sounds-insulated Joinery Elements</t>
  </si>
  <si>
    <t>A7</t>
  </si>
  <si>
    <t>Aluminum Door Elements</t>
  </si>
  <si>
    <t>A7.1</t>
  </si>
  <si>
    <t>10.380.1003-AN</t>
  </si>
  <si>
    <t>Installation of 4mm thick clear flat glass with aluminum and iron framing using bead</t>
  </si>
  <si>
    <t>A7.2</t>
  </si>
  <si>
    <t>15.460.1005</t>
  </si>
  <si>
    <t>Manufacture and installation of non-insulated aluminum joinery with electrostatic powder coating</t>
  </si>
  <si>
    <t>Kilogram</t>
  </si>
  <si>
    <t>A7.3</t>
  </si>
  <si>
    <t>15.540.1112</t>
  </si>
  <si>
    <t>Application of two coats of anti-rust primer and two coats of synthetic paint on iron surfaces</t>
  </si>
  <si>
    <t>A7.4</t>
  </si>
  <si>
    <t>15.550.1001</t>
  </si>
  <si>
    <t>Manufacture and installation of windows and doors using square and rectangular profiles</t>
  </si>
  <si>
    <t>Total Cost for Aluminum Door Elements</t>
  </si>
  <si>
    <t>A8</t>
  </si>
  <si>
    <t>Electrical Design and Application of Teacher Training Labs</t>
  </si>
  <si>
    <t>A8.1</t>
  </si>
  <si>
    <t>EW-2024</t>
  </si>
  <si>
    <t>Electrical design and application of the lab</t>
  </si>
  <si>
    <t>Lab</t>
  </si>
  <si>
    <t>Total Cost for Electrical Design and Application of Teacher Training Labs</t>
  </si>
  <si>
    <t>TOTAL COST (INTERIOR ARCHITECTURAL ELEMENTS)</t>
  </si>
  <si>
    <t>A9</t>
  </si>
  <si>
    <t>Additional work items that can be proposed by the applicants</t>
  </si>
  <si>
    <t xml:space="preserve">... (Please provide description of additional tasks that you propose and add lump sum of additional tasks, if needed) </t>
  </si>
  <si>
    <t xml:space="preserve">Total Cost for Proposed Other Items </t>
  </si>
  <si>
    <t>GRAND TOTAL COST (INTERIOR ARCHITECTURAL ELEMENTS)</t>
  </si>
  <si>
    <t>TEACHER LEARNING LABORATORY ARCHITECTURAL CONCEPT PRICE PROPOSAL
INTERIOR FURNITURE</t>
  </si>
  <si>
    <t>Item Description</t>
  </si>
  <si>
    <t>Quantity</t>
  </si>
  <si>
    <t>B1</t>
  </si>
  <si>
    <t>Seating Group and Comfort Products</t>
  </si>
  <si>
    <t>B1.1</t>
  </si>
  <si>
    <t>ÖBF-02</t>
  </si>
  <si>
    <t>Sofa</t>
  </si>
  <si>
    <t>B1.2</t>
  </si>
  <si>
    <t>ÖBF-14</t>
  </si>
  <si>
    <t>Chair</t>
  </si>
  <si>
    <t>Total Cost for Seating Group and Comfort Products</t>
  </si>
  <si>
    <t>B2</t>
  </si>
  <si>
    <t>Desk and Workspace Equipment</t>
  </si>
  <si>
    <t>B2.1</t>
  </si>
  <si>
    <t>ÖBF-07</t>
  </si>
  <si>
    <t>Desk with roller legs (60x80 cm size)</t>
  </si>
  <si>
    <t>B2.2</t>
  </si>
  <si>
    <t>ÖBF-08</t>
  </si>
  <si>
    <t>Aluminum-legged desk (80x140 cm size)</t>
  </si>
  <si>
    <t>B2.3</t>
  </si>
  <si>
    <t>ÖBF-16</t>
  </si>
  <si>
    <t>Aluminum-legged desk (60x140 cm size)</t>
  </si>
  <si>
    <t>B2.4</t>
  </si>
  <si>
    <t>ÖBF-15</t>
  </si>
  <si>
    <t>Height-adjustable rolling desk  (60x160 cm size)</t>
  </si>
  <si>
    <t>B2.5</t>
  </si>
  <si>
    <t>ÖBF-18</t>
  </si>
  <si>
    <t>Aluminum-legged meeting table  (90x140 cm size)</t>
  </si>
  <si>
    <t>Total Cost for Desk and Workspace Equipment</t>
  </si>
  <si>
    <t>B3</t>
  </si>
  <si>
    <t>Chairs and Seating Arrangements</t>
  </si>
  <si>
    <t>B3.1</t>
  </si>
  <si>
    <t>ÖBF-06</t>
  </si>
  <si>
    <t>B3.2</t>
  </si>
  <si>
    <t>ÖBF-09</t>
  </si>
  <si>
    <t>Office rolling chair</t>
  </si>
  <si>
    <t>Total Cost for Chairs and Seating Arrangements</t>
  </si>
  <si>
    <t>B4</t>
  </si>
  <si>
    <t>Cabinets and Storage Units</t>
  </si>
  <si>
    <t>B4.1</t>
  </si>
  <si>
    <t>ÖBF-05</t>
  </si>
  <si>
    <t>Cabinet (80x46x80 cm size)</t>
  </si>
  <si>
    <t>B4.2</t>
  </si>
  <si>
    <t>ÖBF-12</t>
  </si>
  <si>
    <t>A three-drawer under-table chest of drawers (33x55X57 cm size)</t>
  </si>
  <si>
    <t>B4.3</t>
  </si>
  <si>
    <t>ÖBF-21</t>
  </si>
  <si>
    <t>Double-door cabinet (80x46x200 cm size)</t>
  </si>
  <si>
    <t>B4.4</t>
  </si>
  <si>
    <t>ÖBF-22</t>
  </si>
  <si>
    <t>Open-shelved cabinet (80x46x200 cm size)</t>
  </si>
  <si>
    <t>Total Cost for Cabinets and Storage Units</t>
  </si>
  <si>
    <t>B5</t>
  </si>
  <si>
    <t>Other Furniture</t>
  </si>
  <si>
    <t>B5.1</t>
  </si>
  <si>
    <t>ÖBF-03</t>
  </si>
  <si>
    <t>Coffee table</t>
  </si>
  <si>
    <t>B5.2</t>
  </si>
  <si>
    <t>ÖBF-20</t>
  </si>
  <si>
    <t>Mobile partition (80x210 cm size)</t>
  </si>
  <si>
    <t>Total Cost for Other Furniture</t>
  </si>
  <si>
    <t>B6</t>
  </si>
  <si>
    <t>Distribution</t>
  </si>
  <si>
    <t>B6.1</t>
  </si>
  <si>
    <t>D-2024</t>
  </si>
  <si>
    <t>Distribution to all labs</t>
  </si>
  <si>
    <t>Total Cost for Distribution (All labs)</t>
  </si>
  <si>
    <t>B. TOTAL COST (FURNITURE)</t>
  </si>
  <si>
    <t>Furnishing</t>
  </si>
  <si>
    <t>Desks/tables</t>
  </si>
  <si>
    <t>Chairs</t>
  </si>
  <si>
    <t>Soft furniture</t>
  </si>
  <si>
    <t>Curtains, etc</t>
  </si>
  <si>
    <t>HİE</t>
  </si>
  <si>
    <t>BİL</t>
  </si>
  <si>
    <t>ERZ</t>
  </si>
  <si>
    <t>G.AN</t>
  </si>
  <si>
    <t>İST</t>
  </si>
  <si>
    <t>İZM</t>
  </si>
  <si>
    <t>MERS</t>
  </si>
  <si>
    <t>RİZE</t>
  </si>
  <si>
    <t>A. GRAND TOTAL COST (ARCHITECTURAL ELEMENTS)</t>
  </si>
  <si>
    <t>TOTAL</t>
  </si>
  <si>
    <r>
      <rPr>
        <b/>
        <sz val="20"/>
        <color theme="0"/>
        <rFont val="Calibri"/>
        <family val="2"/>
        <scheme val="minor"/>
      </rPr>
      <t>ANKARA HİZMET İÇİ EĞİTİM ENSTİTÜSÜ</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</si>
  <si>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Estimated Quantity</t>
  </si>
  <si>
    <t>Proposed Quantity</t>
  </si>
  <si>
    <t>Aluminum baseboard manufacturing</t>
  </si>
  <si>
    <t>A. TOTAL COST (INTERIOR ARCHITECTURAL ELEMENTS)</t>
  </si>
  <si>
    <t>ANKARA HİZMET İÇİ EĞİTİM ENSTİTÜSÜ 
TEACHER LEARNING LABORATORY ARCHITECTURAL CONCEPT PRICE PROPOSAL
INTERIOR FURNITURE</t>
  </si>
  <si>
    <t>Distribution to the lab</t>
  </si>
  <si>
    <t>Total Cost for Distribution</t>
  </si>
  <si>
    <r>
      <rPr>
        <b/>
        <sz val="20"/>
        <color theme="0"/>
        <rFont val="Calibri"/>
        <family val="2"/>
        <scheme val="minor"/>
      </rPr>
      <t>ANKARA GÖLBAŞI BİLSEM</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</si>
  <si>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ANKARA GÖLBAŞI BİLSEM
TEACHER LEARNING LABORATORY ARCHITECTURAL CONCEPT PRICE PROPOSAL
INTERIOR FURNITURE</t>
  </si>
  <si>
    <r>
      <rPr>
        <b/>
        <sz val="20"/>
        <color theme="0"/>
        <rFont val="Calibri"/>
        <family val="2"/>
        <scheme val="minor"/>
      </rPr>
      <t>ERZURUM</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</si>
  <si>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ERZURUM
TEACHER LEARNING LABORATORY ARCHITECTURAL CONCEPT PRICE PROPOSAL
INTERIOR FURNITURE</t>
  </si>
  <si>
    <r>
      <rPr>
        <b/>
        <sz val="20"/>
        <color theme="0"/>
        <rFont val="Calibri"/>
        <family val="2"/>
        <scheme val="minor"/>
      </rPr>
      <t>GAZİANTEP</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</si>
  <si>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GAZİANTEP
TEACHER LEARNING LABORATORY ARCHITECTURAL CONCEPT PRICE PROPOSAL
INTERIOR FURNITURE</t>
  </si>
  <si>
    <r>
      <rPr>
        <b/>
        <sz val="20"/>
        <color theme="0"/>
        <rFont val="Calibri"/>
        <family val="2"/>
        <scheme val="minor"/>
      </rPr>
      <t>İSTANBUL</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</si>
  <si>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İSTANBUL
TEACHER LEARNING LABORATORY ARCHITECTURAL CONCEPT PRICE PROPOSAL
INTERIOR FURNITURE</t>
  </si>
  <si>
    <r>
      <rPr>
        <b/>
        <sz val="20"/>
        <color theme="0"/>
        <rFont val="Calibri"/>
        <family val="2"/>
        <scheme val="minor"/>
      </rPr>
      <t>İZMİR</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</si>
  <si>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İZMİR
TEACHER LEARNING LABORATORY ARCHITECTURAL CONCEPT PRICE PROPOSAL
INTERIOR FURNITURE</t>
  </si>
  <si>
    <r>
      <rPr>
        <b/>
        <sz val="20"/>
        <color theme="0"/>
        <rFont val="Calibri"/>
        <family val="2"/>
        <scheme val="minor"/>
      </rPr>
      <t>MERSİN</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</si>
  <si>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MERSİN
TEACHER LEARNING LABORATORY ARCHITECTURAL CONCEPT PRICE PROPOSAL
INTERIOR FURNITURE</t>
  </si>
  <si>
    <r>
      <rPr>
        <b/>
        <sz val="20"/>
        <color theme="0"/>
        <rFont val="Calibri"/>
        <family val="2"/>
        <scheme val="minor"/>
      </rPr>
      <t>RİZE</t>
    </r>
    <r>
      <rPr>
        <b/>
        <sz val="11"/>
        <color theme="0"/>
        <rFont val="Calibri"/>
        <family val="2"/>
        <scheme val="minor"/>
      </rPr>
      <t xml:space="preserve">
</t>
    </r>
    <r>
      <rPr>
        <b/>
        <sz val="20"/>
        <color theme="0"/>
        <rFont val="Calibri"/>
        <family val="2"/>
        <scheme val="minor"/>
      </rPr>
      <t>TEACHER LEARNING LABORATORY ARCHITECTURAL CONCEPT PRICE PROPOSAL</t>
    </r>
    <r>
      <rPr>
        <b/>
        <sz val="11"/>
        <color theme="0"/>
        <rFont val="Calibri"/>
        <family val="2"/>
        <scheme val="minor"/>
      </rPr>
      <t xml:space="preserve">
</t>
    </r>
    <r>
      <rPr>
        <b/>
        <sz val="20"/>
        <color theme="0"/>
        <rFont val="Calibri"/>
        <family val="2"/>
        <charset val="162"/>
        <scheme val="minor"/>
      </rPr>
      <t xml:space="preserve">INTERIOR ARCHITECTURAL ELEMENTS
</t>
    </r>
    <r>
      <rPr>
        <b/>
        <sz val="11"/>
        <color theme="0"/>
        <rFont val="Calibri"/>
        <family val="2"/>
        <scheme val="minor"/>
      </rPr>
      <t xml:space="preserve">
This Bills of Quantities has been prepared to enable the submission of a financial proposal based on the architectural concept project. Materials, products, and quantities may vary depending on the requirements of the architectural, electrical, and mechanical implementation projects.
</t>
    </r>
  </si>
  <si>
    <t>Total Cost for Ceilngs</t>
  </si>
  <si>
    <t>RİZE
TEACHER LEARNING LABORATORY ARCHITECTURAL CONCEPT PRICE PROPOSAL
INTERIOR FURNITURE</t>
  </si>
  <si>
    <t>Digital Ecosytem for Teacher Training Project: Teacher Training Lab Architectural Concept 
(Procurement of Lab Refurbishment Services and Furniture)
ToR Ref No: EDU/TURA/2025-AA
RFP-TURA-2025-09-LRPS-9196259
FINANCIAL OFFER TEMPLATE 
GUIDANCE NOTE
(Page-1)</t>
  </si>
  <si>
    <t>Öğretmen Eğitimi Dijital Ekosistemi Projesi: Öğretmen Öğrenme Laboratuvarı Mimari Konsept
(Laboratuvar Yenileme Hizmetleri ve Mobilya Alımı)
ToR Ref No: EDU/TURA/2025-AA
RFP-TURA-2025-09-LRPS-9196259
FİNANSAL TEKLİF ŞABLONU 
AÇIKLAMA
(Sayfa-1)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</si>
</sst>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quot;"/>
    <numFmt numFmtId="166" formatCode="[$₺-41F]#,##0.00"/>
    <numFmt numFmtId="167" formatCode="#,##0\ _X_D_R"/>
    <numFmt numFmtId="168" formatCode="[$$-409]#,##0.00"/>
  </numFmts>
  <fonts count="28" x14ac:knownFonts="1">
    <font>
      <sz val="11"/>
      <color theme="1"/>
      <name val="Calibri"/>
      <family val="2"/>
      <scheme val="minor"/>
    </font>
    <font>
      <sz val="11"/>
      <color theme="1"/>
      <name val="Calibri"/>
      <family val="2"/>
      <charset val="162"/>
      <scheme val="minor"/>
    </font>
    <font>
      <b/>
      <sz val="11"/>
      <color theme="1"/>
      <name val="Calibri"/>
      <family val="2"/>
      <scheme val="minor"/>
    </font>
    <font>
      <sz val="11"/>
      <color rgb="FF000000"/>
      <name val="Calibri"/>
      <family val="2"/>
      <scheme val="minor"/>
    </font>
    <font>
      <sz val="11"/>
      <color theme="1"/>
      <name val="Arial"/>
      <family val="2"/>
    </font>
    <font>
      <sz val="11"/>
      <color rgb="FFFF0000"/>
      <name val="Arial"/>
      <family val="2"/>
    </font>
    <font>
      <sz val="11"/>
      <color theme="1"/>
      <name val="Calibri"/>
      <family val="2"/>
      <scheme val="minor"/>
    </font>
    <font>
      <b/>
      <sz val="11"/>
      <color rgb="FF000000"/>
      <name val="Calibri"/>
      <family val="2"/>
      <scheme val="minor"/>
    </font>
    <font>
      <b/>
      <sz val="11"/>
      <color theme="1"/>
      <name val="Calibri"/>
      <family val="2"/>
      <charset val="162"/>
      <scheme val="minor"/>
    </font>
    <font>
      <b/>
      <sz val="12"/>
      <color rgb="FFFF0000"/>
      <name val="Calibri"/>
      <family val="2"/>
      <scheme val="minor"/>
    </font>
    <font>
      <b/>
      <sz val="11"/>
      <color theme="0"/>
      <name val="Calibri"/>
      <family val="2"/>
      <scheme val="minor"/>
    </font>
    <font>
      <b/>
      <sz val="20"/>
      <color theme="0"/>
      <name val="Calibri"/>
      <family val="2"/>
      <scheme val="minor"/>
    </font>
    <font>
      <sz val="8"/>
      <name val="Calibri"/>
      <family val="2"/>
      <scheme val="minor"/>
    </font>
    <font>
      <sz val="12"/>
      <color theme="1"/>
      <name val="Calibri"/>
      <family val="2"/>
      <scheme val="minor"/>
    </font>
    <font>
      <b/>
      <sz val="12"/>
      <color theme="0"/>
      <name val="Calibri"/>
      <family val="2"/>
      <scheme val="minor"/>
    </font>
    <font>
      <b/>
      <sz val="20"/>
      <color theme="0"/>
      <name val="Calibri"/>
      <family val="2"/>
      <charset val="162"/>
      <scheme val="minor"/>
    </font>
    <font>
      <b/>
      <sz val="12"/>
      <name val="Calibri"/>
      <family val="2"/>
    </font>
    <font>
      <b/>
      <i/>
      <sz val="11"/>
      <color theme="1"/>
      <name val="Calibri"/>
      <family val="2"/>
      <charset val="162"/>
      <scheme val="minor"/>
    </font>
    <font>
      <b/>
      <sz val="12"/>
      <color theme="1"/>
      <name val="Calibri"/>
      <family val="2"/>
      <scheme val="minor"/>
    </font>
    <font>
      <b/>
      <sz val="12"/>
      <name val="Calibri"/>
      <family val="2"/>
      <scheme val="minor"/>
    </font>
    <font>
      <sz val="11"/>
      <color rgb="FFFF0000"/>
      <name val="Calibri"/>
      <family val="2"/>
      <charset val="162"/>
      <scheme val="minor"/>
    </font>
    <font>
      <b/>
      <sz val="11"/>
      <name val="Calibri"/>
      <family val="2"/>
      <charset val="162"/>
      <scheme val="minor"/>
    </font>
    <font>
      <b/>
      <sz val="14"/>
      <name val="Calibri"/>
      <family val="2"/>
      <scheme val="minor"/>
    </font>
    <font>
      <sz val="11"/>
      <name val="Calibri"/>
      <family val="2"/>
      <charset val="162"/>
      <scheme val="minor"/>
    </font>
    <font>
      <b/>
      <i/>
      <sz val="11"/>
      <name val="Calibri"/>
      <family val="2"/>
      <charset val="162"/>
      <scheme val="minor"/>
    </font>
    <font>
      <sz val="11"/>
      <color rgb="FFFF0000"/>
      <name val="Calibri"/>
      <family val="2"/>
      <scheme val="minor"/>
    </font>
    <font>
      <sz val="11"/>
      <name val="Calibri"/>
      <family val="2"/>
      <scheme val="minor"/>
    </font>
    <font>
      <b/>
      <sz val="11"/>
      <name val="Calibri"/>
      <family val="2"/>
      <scheme val="minor"/>
    </font>
  </fonts>
  <fills count="17">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
      <patternFill patternType="solid">
        <fgColor theme="1" tint="0.34998626667073579"/>
        <bgColor rgb="FF808080"/>
      </patternFill>
    </fill>
    <fill>
      <patternFill patternType="solid">
        <fgColor theme="5"/>
        <bgColor indexed="64"/>
      </patternFill>
    </fill>
    <fill>
      <patternFill patternType="solid">
        <fgColor theme="7"/>
        <bgColor indexed="64"/>
      </patternFill>
    </fill>
    <fill>
      <patternFill patternType="solid">
        <fgColor theme="7" tint="-0.249977111117893"/>
        <bgColor rgb="FF808080"/>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0" fontId="3" fillId="0" borderId="0"/>
    <xf numFmtId="0" fontId="3" fillId="0" borderId="0"/>
  </cellStyleXfs>
  <cellXfs count="328">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horizontal="center"/>
    </xf>
    <xf numFmtId="0" fontId="5"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8" borderId="1" xfId="0" applyFont="1" applyFill="1" applyBorder="1" applyAlignment="1">
      <alignment horizontal="center" vertical="center"/>
    </xf>
    <xf numFmtId="0" fontId="6" fillId="0" borderId="0" xfId="0" applyFont="1"/>
    <xf numFmtId="0" fontId="3" fillId="3" borderId="1" xfId="0" applyFont="1" applyFill="1" applyBorder="1" applyAlignment="1">
      <alignment horizontal="left" vertical="center"/>
    </xf>
    <xf numFmtId="0" fontId="3" fillId="3" borderId="1" xfId="2" applyFill="1" applyBorder="1" applyAlignment="1">
      <alignment horizontal="left" vertical="center" wrapText="1" readingOrder="1"/>
    </xf>
    <xf numFmtId="0" fontId="3" fillId="5" borderId="1" xfId="2" applyFill="1" applyBorder="1" applyAlignment="1">
      <alignment horizontal="left" vertical="center" wrapText="1" readingOrder="1"/>
    </xf>
    <xf numFmtId="0" fontId="3" fillId="7" borderId="1" xfId="2" applyFill="1" applyBorder="1" applyAlignment="1">
      <alignment horizontal="left" vertical="center" wrapText="1" readingOrder="1"/>
    </xf>
    <xf numFmtId="0" fontId="3" fillId="7" borderId="1" xfId="0" applyFont="1" applyFill="1" applyBorder="1" applyAlignment="1">
      <alignment horizontal="left" vertical="center"/>
    </xf>
    <xf numFmtId="0" fontId="3" fillId="9" borderId="1" xfId="2" applyFill="1" applyBorder="1" applyAlignment="1">
      <alignment horizontal="left" vertical="center" wrapText="1" readingOrder="1"/>
    </xf>
    <xf numFmtId="0" fontId="3" fillId="9" borderId="1" xfId="0" applyFont="1" applyFill="1" applyBorder="1" applyAlignment="1">
      <alignment horizontal="left" vertical="center"/>
    </xf>
    <xf numFmtId="0" fontId="3" fillId="5" borderId="1" xfId="0" applyFont="1" applyFill="1" applyBorder="1" applyAlignment="1">
      <alignment horizontal="left" vertical="center"/>
    </xf>
    <xf numFmtId="0" fontId="6" fillId="9" borderId="1" xfId="0" applyFont="1" applyFill="1" applyBorder="1" applyAlignment="1">
      <alignment horizontal="left" vertical="center" wrapText="1"/>
    </xf>
    <xf numFmtId="0" fontId="0" fillId="5" borderId="1" xfId="0" applyFill="1" applyBorder="1" applyAlignment="1">
      <alignment horizontal="center" vertical="center"/>
    </xf>
    <xf numFmtId="0" fontId="3" fillId="5" borderId="1" xfId="2" applyFill="1" applyBorder="1" applyAlignment="1">
      <alignment horizontal="center" vertical="center" wrapText="1" readingOrder="1"/>
    </xf>
    <xf numFmtId="0" fontId="0" fillId="7" borderId="1" xfId="0" applyFill="1" applyBorder="1" applyAlignment="1">
      <alignment horizontal="center" vertical="center"/>
    </xf>
    <xf numFmtId="0" fontId="3" fillId="7" borderId="1" xfId="2" applyFill="1" applyBorder="1" applyAlignment="1">
      <alignment horizontal="center" vertical="center" wrapText="1" readingOrder="1"/>
    </xf>
    <xf numFmtId="0" fontId="3" fillId="3" borderId="1" xfId="2" applyFill="1" applyBorder="1" applyAlignment="1">
      <alignment horizontal="center" vertical="center" wrapText="1" readingOrder="1"/>
    </xf>
    <xf numFmtId="49" fontId="3" fillId="5" borderId="1" xfId="2" applyNumberFormat="1" applyFill="1" applyBorder="1" applyAlignment="1">
      <alignment horizontal="center" vertical="center" wrapText="1" readingOrder="1"/>
    </xf>
    <xf numFmtId="49" fontId="3" fillId="7" borderId="1" xfId="2" applyNumberFormat="1" applyFill="1" applyBorder="1" applyAlignment="1">
      <alignment horizontal="center" vertical="center" wrapText="1" readingOrder="1"/>
    </xf>
    <xf numFmtId="49" fontId="3" fillId="7" borderId="1" xfId="2" quotePrefix="1" applyNumberFormat="1" applyFill="1" applyBorder="1" applyAlignment="1">
      <alignment horizontal="center" vertical="center" wrapText="1" readingOrder="1"/>
    </xf>
    <xf numFmtId="0" fontId="0" fillId="9" borderId="1" xfId="0" applyFill="1" applyBorder="1" applyAlignment="1">
      <alignment horizontal="center" vertical="center"/>
    </xf>
    <xf numFmtId="49" fontId="3" fillId="9" borderId="1" xfId="2" applyNumberFormat="1" applyFill="1" applyBorder="1" applyAlignment="1">
      <alignment horizontal="center" vertical="center" wrapText="1" readingOrder="1"/>
    </xf>
    <xf numFmtId="0" fontId="0" fillId="9" borderId="1" xfId="0" applyFill="1" applyBorder="1" applyAlignment="1">
      <alignment horizontal="left" vertical="center" wrapText="1"/>
    </xf>
    <xf numFmtId="0" fontId="3" fillId="9" borderId="1" xfId="2" applyFill="1" applyBorder="1" applyAlignment="1">
      <alignment horizontal="center" vertical="center" wrapText="1" readingOrder="1"/>
    </xf>
    <xf numFmtId="0" fontId="0" fillId="3" borderId="1" xfId="0" applyFill="1" applyBorder="1" applyAlignment="1">
      <alignment horizontal="center" vertical="center"/>
    </xf>
    <xf numFmtId="49" fontId="3" fillId="3" borderId="1" xfId="2" applyNumberFormat="1" applyFill="1" applyBorder="1" applyAlignment="1">
      <alignment horizontal="center" vertical="center" wrapText="1" readingOrder="1"/>
    </xf>
    <xf numFmtId="0" fontId="13" fillId="0" borderId="0" xfId="0" applyFont="1"/>
    <xf numFmtId="49" fontId="14" fillId="12" borderId="1" xfId="1" applyNumberFormat="1" applyFont="1" applyFill="1" applyBorder="1" applyAlignment="1">
      <alignment horizontal="center" vertical="center" wrapText="1" readingOrder="1"/>
    </xf>
    <xf numFmtId="0" fontId="13" fillId="10" borderId="5" xfId="0" applyFont="1" applyFill="1" applyBorder="1" applyAlignment="1">
      <alignment horizontal="center" vertical="center"/>
    </xf>
    <xf numFmtId="167" fontId="9" fillId="10" borderId="1" xfId="1" applyNumberFormat="1" applyFont="1" applyFill="1" applyBorder="1" applyAlignment="1">
      <alignment horizontal="center" vertical="center" wrapText="1" readingOrder="1"/>
    </xf>
    <xf numFmtId="0" fontId="13" fillId="10" borderId="1" xfId="0" applyFont="1" applyFill="1" applyBorder="1" applyAlignment="1">
      <alignment horizontal="center" vertical="center"/>
    </xf>
    <xf numFmtId="165" fontId="16" fillId="10" borderId="1" xfId="1" applyNumberFormat="1"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167" fontId="0" fillId="3" borderId="1" xfId="0" applyNumberFormat="1" applyFill="1" applyBorder="1" applyAlignment="1">
      <alignment horizontal="center" vertical="center" wrapText="1"/>
    </xf>
    <xf numFmtId="167" fontId="0" fillId="2"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167" fontId="0" fillId="5"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left" vertical="center" wrapText="1"/>
    </xf>
    <xf numFmtId="167" fontId="0" fillId="7"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167" fontId="0" fillId="9" borderId="1" xfId="0" applyNumberFormat="1" applyFill="1" applyBorder="1" applyAlignment="1">
      <alignment horizontal="center" vertical="center" wrapText="1"/>
    </xf>
    <xf numFmtId="0" fontId="8" fillId="4" borderId="1" xfId="0" applyFont="1" applyFill="1" applyBorder="1" applyAlignment="1">
      <alignment horizontal="center" vertical="center"/>
    </xf>
    <xf numFmtId="167" fontId="8" fillId="4"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xf>
    <xf numFmtId="167" fontId="8" fillId="6"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xf>
    <xf numFmtId="167" fontId="8" fillId="8" borderId="1" xfId="0" applyNumberFormat="1" applyFont="1" applyFill="1" applyBorder="1" applyAlignment="1">
      <alignment horizontal="center" vertical="center" wrapText="1"/>
    </xf>
    <xf numFmtId="0" fontId="8" fillId="2" borderId="3" xfId="0" applyFont="1" applyFill="1" applyBorder="1" applyAlignment="1">
      <alignment horizontal="center" vertical="center"/>
    </xf>
    <xf numFmtId="167" fontId="8" fillId="2" borderId="1" xfId="0" applyNumberFormat="1" applyFont="1" applyFill="1" applyBorder="1" applyAlignment="1">
      <alignment horizontal="center" vertical="center" wrapText="1"/>
    </xf>
    <xf numFmtId="0" fontId="8" fillId="4" borderId="3" xfId="0" applyFont="1" applyFill="1" applyBorder="1" applyAlignment="1">
      <alignment vertical="center"/>
    </xf>
    <xf numFmtId="0" fontId="8" fillId="4" borderId="5" xfId="0" applyFont="1" applyFill="1" applyBorder="1" applyAlignment="1">
      <alignment vertical="center"/>
    </xf>
    <xf numFmtId="165" fontId="7" fillId="2" borderId="1" xfId="1" applyNumberFormat="1" applyFont="1" applyFill="1" applyBorder="1" applyAlignment="1">
      <alignment horizontal="right" vertical="center" wrapText="1" readingOrder="1"/>
    </xf>
    <xf numFmtId="165" fontId="7" fillId="4" borderId="1" xfId="1" applyNumberFormat="1" applyFont="1" applyFill="1" applyBorder="1" applyAlignment="1">
      <alignment horizontal="right" vertical="center" wrapText="1" readingOrder="1"/>
    </xf>
    <xf numFmtId="165" fontId="7" fillId="6" borderId="1" xfId="1" applyNumberFormat="1" applyFont="1" applyFill="1" applyBorder="1" applyAlignment="1">
      <alignment horizontal="right" vertical="center" wrapText="1" readingOrder="1"/>
    </xf>
    <xf numFmtId="165" fontId="7" fillId="8" borderId="1" xfId="1" applyNumberFormat="1" applyFont="1" applyFill="1" applyBorder="1" applyAlignment="1">
      <alignment horizontal="right" vertical="center" wrapText="1" readingOrder="1"/>
    </xf>
    <xf numFmtId="165" fontId="9" fillId="10" borderId="1" xfId="1" applyNumberFormat="1" applyFont="1" applyFill="1" applyBorder="1" applyAlignment="1">
      <alignment horizontal="right" vertical="center" wrapText="1" readingOrder="1"/>
    </xf>
    <xf numFmtId="0" fontId="0" fillId="0" borderId="0" xfId="0" applyAlignment="1">
      <alignment horizontal="right"/>
    </xf>
    <xf numFmtId="49" fontId="14" fillId="12" borderId="1" xfId="1" applyNumberFormat="1" applyFont="1" applyFill="1" applyBorder="1" applyAlignment="1">
      <alignment horizontal="right" vertical="center" wrapText="1" readingOrder="1"/>
    </xf>
    <xf numFmtId="166" fontId="0" fillId="3" borderId="1" xfId="0" applyNumberFormat="1" applyFill="1" applyBorder="1" applyAlignment="1">
      <alignment horizontal="right" vertical="center" wrapText="1"/>
    </xf>
    <xf numFmtId="166" fontId="0" fillId="2" borderId="1" xfId="0" applyNumberFormat="1" applyFill="1" applyBorder="1" applyAlignment="1">
      <alignment horizontal="right" vertical="center" wrapText="1"/>
    </xf>
    <xf numFmtId="166" fontId="0" fillId="5" borderId="1" xfId="0" applyNumberFormat="1" applyFill="1" applyBorder="1" applyAlignment="1">
      <alignment horizontal="right" vertical="center" wrapText="1"/>
    </xf>
    <xf numFmtId="166" fontId="8" fillId="4" borderId="1" xfId="0" applyNumberFormat="1" applyFont="1" applyFill="1" applyBorder="1" applyAlignment="1">
      <alignment horizontal="right" vertical="center" wrapText="1"/>
    </xf>
    <xf numFmtId="166" fontId="0" fillId="7" borderId="1" xfId="0" applyNumberFormat="1" applyFill="1" applyBorder="1" applyAlignment="1">
      <alignment horizontal="right" vertical="center" wrapText="1"/>
    </xf>
    <xf numFmtId="166" fontId="8" fillId="6" borderId="1" xfId="0" applyNumberFormat="1" applyFont="1" applyFill="1" applyBorder="1" applyAlignment="1">
      <alignment horizontal="right" vertical="center" wrapText="1"/>
    </xf>
    <xf numFmtId="166" fontId="0" fillId="9" borderId="1" xfId="0" applyNumberFormat="1" applyFill="1" applyBorder="1" applyAlignment="1">
      <alignment horizontal="right" vertical="center" wrapText="1"/>
    </xf>
    <xf numFmtId="166" fontId="8" fillId="8" borderId="1" xfId="0" applyNumberFormat="1" applyFont="1" applyFill="1" applyBorder="1" applyAlignment="1">
      <alignment horizontal="right" vertical="center" wrapText="1"/>
    </xf>
    <xf numFmtId="166" fontId="8" fillId="2" borderId="1" xfId="0" applyNumberFormat="1" applyFont="1" applyFill="1" applyBorder="1" applyAlignment="1">
      <alignment horizontal="right" vertical="center" wrapText="1"/>
    </xf>
    <xf numFmtId="166" fontId="9" fillId="10" borderId="2" xfId="0" applyNumberFormat="1" applyFont="1" applyFill="1" applyBorder="1" applyAlignment="1">
      <alignment horizontal="right" vertical="center" wrapText="1"/>
    </xf>
    <xf numFmtId="0" fontId="4" fillId="0" borderId="1" xfId="0" applyFont="1" applyBorder="1" applyAlignment="1">
      <alignment horizontal="right" vertical="center" wrapText="1"/>
    </xf>
    <xf numFmtId="0" fontId="6" fillId="9" borderId="1" xfId="0" applyFont="1" applyFill="1" applyBorder="1" applyAlignment="1">
      <alignment horizontal="center" vertical="center"/>
    </xf>
    <xf numFmtId="164" fontId="7" fillId="8" borderId="1" xfId="1" applyNumberFormat="1" applyFont="1" applyFill="1" applyBorder="1" applyAlignment="1">
      <alignment horizontal="right" vertical="center" wrapText="1" readingOrder="1"/>
    </xf>
    <xf numFmtId="49" fontId="14" fillId="12" borderId="8" xfId="1" applyNumberFormat="1" applyFont="1" applyFill="1" applyBorder="1" applyAlignment="1">
      <alignment horizontal="center" vertical="center" wrapText="1" readingOrder="1"/>
    </xf>
    <xf numFmtId="1" fontId="7" fillId="2" borderId="1" xfId="1" applyNumberFormat="1" applyFont="1" applyFill="1" applyBorder="1" applyAlignment="1">
      <alignment horizontal="center" vertical="center" wrapText="1" readingOrder="1"/>
    </xf>
    <xf numFmtId="1" fontId="7" fillId="4" borderId="1" xfId="1" applyNumberFormat="1" applyFont="1" applyFill="1" applyBorder="1" applyAlignment="1">
      <alignment horizontal="center" vertical="center" wrapText="1" readingOrder="1"/>
    </xf>
    <xf numFmtId="1" fontId="7" fillId="6" borderId="1" xfId="1" applyNumberFormat="1" applyFont="1" applyFill="1" applyBorder="1" applyAlignment="1">
      <alignment horizontal="center" vertical="center" wrapText="1" readingOrder="1"/>
    </xf>
    <xf numFmtId="1" fontId="7" fillId="8" borderId="1" xfId="1" applyNumberFormat="1" applyFont="1" applyFill="1" applyBorder="1" applyAlignment="1">
      <alignment horizontal="center" vertical="center" wrapText="1" readingOrder="1"/>
    </xf>
    <xf numFmtId="49" fontId="3" fillId="9" borderId="1" xfId="2" quotePrefix="1" applyNumberFormat="1" applyFill="1" applyBorder="1" applyAlignment="1">
      <alignment horizontal="center" vertical="center" wrapText="1" readingOrder="1"/>
    </xf>
    <xf numFmtId="0" fontId="8" fillId="4" borderId="3" xfId="0" applyFont="1" applyFill="1" applyBorder="1" applyAlignment="1">
      <alignment horizontal="center" vertical="center"/>
    </xf>
    <xf numFmtId="166" fontId="8" fillId="4" borderId="2" xfId="0" applyNumberFormat="1" applyFont="1" applyFill="1" applyBorder="1" applyAlignment="1">
      <alignment horizontal="right" vertical="center" wrapText="1"/>
    </xf>
    <xf numFmtId="164" fontId="7" fillId="2" borderId="1" xfId="1" applyNumberFormat="1" applyFont="1" applyFill="1" applyBorder="1" applyAlignment="1">
      <alignment vertical="center" wrapText="1" readingOrder="1"/>
    </xf>
    <xf numFmtId="164" fontId="7" fillId="4" borderId="1" xfId="1" applyNumberFormat="1" applyFont="1" applyFill="1" applyBorder="1" applyAlignment="1">
      <alignment vertical="center" wrapText="1" readingOrder="1"/>
    </xf>
    <xf numFmtId="164" fontId="7" fillId="6" borderId="1" xfId="1" applyNumberFormat="1" applyFont="1" applyFill="1" applyBorder="1" applyAlignment="1">
      <alignment vertical="center" wrapText="1" readingOrder="1"/>
    </xf>
    <xf numFmtId="164" fontId="7" fillId="8" borderId="1" xfId="1" applyNumberFormat="1" applyFont="1" applyFill="1" applyBorder="1" applyAlignment="1">
      <alignment vertical="center" wrapText="1" readingOrder="1"/>
    </xf>
    <xf numFmtId="166" fontId="2" fillId="2" borderId="1" xfId="0" applyNumberFormat="1" applyFont="1" applyFill="1" applyBorder="1" applyAlignment="1">
      <alignment horizontal="right" vertical="center" wrapText="1"/>
    </xf>
    <xf numFmtId="164" fontId="3" fillId="3" borderId="1" xfId="1" applyNumberFormat="1" applyFill="1" applyBorder="1" applyAlignment="1">
      <alignment vertical="center" wrapText="1" readingOrder="1"/>
    </xf>
    <xf numFmtId="164" fontId="3" fillId="5" borderId="1" xfId="1" applyNumberFormat="1" applyFill="1" applyBorder="1" applyAlignment="1">
      <alignment vertical="center" wrapText="1" readingOrder="1"/>
    </xf>
    <xf numFmtId="164" fontId="0" fillId="7" borderId="1" xfId="0" applyNumberFormat="1" applyFill="1" applyBorder="1"/>
    <xf numFmtId="164" fontId="3" fillId="7" borderId="1" xfId="1" applyNumberFormat="1" applyFill="1" applyBorder="1" applyAlignment="1">
      <alignment vertical="center" wrapText="1" readingOrder="1"/>
    </xf>
    <xf numFmtId="164" fontId="0" fillId="9" borderId="1" xfId="0" applyNumberFormat="1" applyFill="1" applyBorder="1" applyAlignment="1">
      <alignment vertical="center"/>
    </xf>
    <xf numFmtId="164" fontId="3" fillId="9" borderId="1" xfId="1" applyNumberFormat="1" applyFill="1" applyBorder="1" applyAlignment="1">
      <alignment vertical="center" wrapText="1" readingOrder="1"/>
    </xf>
    <xf numFmtId="164" fontId="3" fillId="10" borderId="1" xfId="1" applyNumberFormat="1" applyFill="1" applyBorder="1" applyAlignment="1">
      <alignment vertical="center" wrapText="1" readingOrder="1"/>
    </xf>
    <xf numFmtId="164" fontId="7" fillId="10" borderId="1" xfId="1" applyNumberFormat="1" applyFont="1" applyFill="1" applyBorder="1" applyAlignment="1">
      <alignment vertical="center" wrapText="1" readingOrder="1"/>
    </xf>
    <xf numFmtId="166" fontId="0" fillId="4" borderId="1" xfId="0" applyNumberFormat="1" applyFill="1" applyBorder="1" applyAlignment="1">
      <alignment horizontal="right" vertical="center" wrapText="1"/>
    </xf>
    <xf numFmtId="167" fontId="0" fillId="4" borderId="1" xfId="0" applyNumberFormat="1" applyFill="1" applyBorder="1" applyAlignment="1">
      <alignment horizontal="center" vertical="center" wrapText="1"/>
    </xf>
    <xf numFmtId="0" fontId="13" fillId="0" borderId="0" xfId="0" applyFont="1" applyAlignment="1">
      <alignment horizontal="center"/>
    </xf>
    <xf numFmtId="0" fontId="2" fillId="0" borderId="0" xfId="0" applyFont="1"/>
    <xf numFmtId="0" fontId="13" fillId="0" borderId="5" xfId="0" applyFont="1" applyBorder="1" applyAlignment="1">
      <alignment horizontal="center" vertical="center"/>
    </xf>
    <xf numFmtId="0" fontId="13" fillId="0" borderId="1" xfId="0" applyFont="1" applyBorder="1" applyAlignment="1">
      <alignment horizontal="center" vertical="center"/>
    </xf>
    <xf numFmtId="164" fontId="19" fillId="0" borderId="1" xfId="1" applyNumberFormat="1" applyFont="1" applyBorder="1" applyAlignment="1">
      <alignment horizontal="center" vertical="center" wrapText="1" readingOrder="1"/>
    </xf>
    <xf numFmtId="165" fontId="9" fillId="0" borderId="1" xfId="1" applyNumberFormat="1" applyFont="1" applyBorder="1" applyAlignment="1">
      <alignment horizontal="left" vertical="center"/>
    </xf>
    <xf numFmtId="165" fontId="9" fillId="0" borderId="3" xfId="1" applyNumberFormat="1" applyFont="1" applyBorder="1" applyAlignment="1">
      <alignment horizontal="left" vertical="center"/>
    </xf>
    <xf numFmtId="0" fontId="18" fillId="13" borderId="1" xfId="0" applyFont="1" applyFill="1" applyBorder="1"/>
    <xf numFmtId="0" fontId="18" fillId="14" borderId="1" xfId="0" applyFont="1" applyFill="1" applyBorder="1"/>
    <xf numFmtId="0" fontId="20" fillId="0" borderId="0" xfId="0" applyFont="1"/>
    <xf numFmtId="168" fontId="0" fillId="0" borderId="0" xfId="0" applyNumberFormat="1" applyAlignment="1">
      <alignment horizontal="right"/>
    </xf>
    <xf numFmtId="164" fontId="7" fillId="9" borderId="1" xfId="1" applyNumberFormat="1" applyFont="1" applyFill="1" applyBorder="1" applyAlignment="1">
      <alignment horizontal="right" vertical="center" wrapText="1" readingOrder="1"/>
    </xf>
    <xf numFmtId="0" fontId="2" fillId="8" borderId="5" xfId="0" applyFont="1" applyFill="1" applyBorder="1" applyAlignment="1">
      <alignment horizontal="center" vertical="center"/>
    </xf>
    <xf numFmtId="167" fontId="7" fillId="8" borderId="1" xfId="1" applyNumberFormat="1" applyFont="1" applyFill="1" applyBorder="1" applyAlignment="1">
      <alignment horizontal="center" vertical="center" wrapText="1" readingOrder="1"/>
    </xf>
    <xf numFmtId="164" fontId="3" fillId="7" borderId="1" xfId="2" applyNumberFormat="1" applyFill="1" applyBorder="1" applyAlignment="1" applyProtection="1">
      <alignment horizontal="right" vertical="center" wrapText="1" readingOrder="1"/>
      <protection locked="0"/>
    </xf>
    <xf numFmtId="164" fontId="3" fillId="5" borderId="1" xfId="2" applyNumberFormat="1" applyFill="1" applyBorder="1" applyAlignment="1" applyProtection="1">
      <alignment horizontal="right" vertical="center" wrapText="1" readingOrder="1"/>
      <protection locked="0"/>
    </xf>
    <xf numFmtId="164" fontId="3" fillId="3" borderId="1" xfId="2" applyNumberFormat="1" applyFill="1" applyBorder="1" applyAlignment="1" applyProtection="1">
      <alignment horizontal="right" vertical="center" wrapText="1" readingOrder="1"/>
      <protection locked="0"/>
    </xf>
    <xf numFmtId="164" fontId="0" fillId="9" borderId="1" xfId="0" applyNumberFormat="1" applyFill="1" applyBorder="1" applyAlignment="1" applyProtection="1">
      <alignment horizontal="right" vertical="center"/>
      <protection locked="0"/>
    </xf>
    <xf numFmtId="166" fontId="0" fillId="3" borderId="1" xfId="0" applyNumberFormat="1" applyFill="1" applyBorder="1" applyAlignment="1" applyProtection="1">
      <alignment horizontal="right" vertical="center" wrapText="1"/>
      <protection locked="0"/>
    </xf>
    <xf numFmtId="166" fontId="0" fillId="5" borderId="1" xfId="0" applyNumberFormat="1" applyFill="1" applyBorder="1" applyAlignment="1" applyProtection="1">
      <alignment horizontal="right" vertical="center" wrapText="1"/>
      <protection locked="0"/>
    </xf>
    <xf numFmtId="166" fontId="0" fillId="7" borderId="1" xfId="0" applyNumberFormat="1" applyFill="1" applyBorder="1" applyAlignment="1" applyProtection="1">
      <alignment horizontal="right" vertical="center" wrapText="1"/>
      <protection locked="0"/>
    </xf>
    <xf numFmtId="166" fontId="0" fillId="9" borderId="1" xfId="0" applyNumberFormat="1" applyFill="1" applyBorder="1" applyAlignment="1" applyProtection="1">
      <alignment horizontal="right" vertical="center" wrapText="1"/>
      <protection locked="0"/>
    </xf>
    <xf numFmtId="166" fontId="8" fillId="4" borderId="1" xfId="0" applyNumberFormat="1" applyFont="1" applyFill="1" applyBorder="1" applyAlignment="1" applyProtection="1">
      <alignment horizontal="right" vertical="center" wrapText="1"/>
      <protection locked="0"/>
    </xf>
    <xf numFmtId="2" fontId="3" fillId="3" borderId="1" xfId="1" applyNumberFormat="1" applyFill="1" applyBorder="1" applyAlignment="1">
      <alignment horizontal="center" vertical="center" wrapText="1" readingOrder="1"/>
    </xf>
    <xf numFmtId="2" fontId="7" fillId="2" borderId="1" xfId="1" applyNumberFormat="1" applyFont="1" applyFill="1" applyBorder="1" applyAlignment="1">
      <alignment horizontal="center" vertical="center" wrapText="1" readingOrder="1"/>
    </xf>
    <xf numFmtId="2" fontId="3" fillId="5" borderId="1" xfId="1" applyNumberFormat="1" applyFill="1" applyBorder="1" applyAlignment="1">
      <alignment horizontal="center" vertical="center" wrapText="1" readingOrder="1"/>
    </xf>
    <xf numFmtId="2" fontId="7" fillId="4" borderId="1" xfId="1" applyNumberFormat="1" applyFont="1" applyFill="1" applyBorder="1" applyAlignment="1">
      <alignment horizontal="center" vertical="center" wrapText="1" readingOrder="1"/>
    </xf>
    <xf numFmtId="2" fontId="3" fillId="7" borderId="1" xfId="1" applyNumberFormat="1" applyFill="1" applyBorder="1" applyAlignment="1">
      <alignment horizontal="center" vertical="center" wrapText="1" readingOrder="1"/>
    </xf>
    <xf numFmtId="2" fontId="7" fillId="6" borderId="1" xfId="1" applyNumberFormat="1" applyFont="1" applyFill="1" applyBorder="1" applyAlignment="1">
      <alignment horizontal="center" vertical="center" wrapText="1" readingOrder="1"/>
    </xf>
    <xf numFmtId="2" fontId="0" fillId="9" borderId="1" xfId="0" applyNumberFormat="1" applyFill="1" applyBorder="1" applyAlignment="1">
      <alignment horizontal="center" vertical="center"/>
    </xf>
    <xf numFmtId="2" fontId="3" fillId="9" borderId="1" xfId="1" applyNumberFormat="1" applyFill="1" applyBorder="1" applyAlignment="1">
      <alignment horizontal="center" vertical="center" wrapText="1" readingOrder="1"/>
    </xf>
    <xf numFmtId="2" fontId="7" fillId="8" borderId="1" xfId="1" applyNumberFormat="1" applyFont="1" applyFill="1" applyBorder="1" applyAlignment="1">
      <alignment horizontal="center" vertical="center" wrapText="1" readingOrder="1"/>
    </xf>
    <xf numFmtId="2" fontId="7" fillId="9" borderId="1" xfId="1" applyNumberFormat="1" applyFont="1" applyFill="1" applyBorder="1" applyAlignment="1">
      <alignment horizontal="center" vertical="center" wrapText="1" readingOrder="1"/>
    </xf>
    <xf numFmtId="2" fontId="3" fillId="6" borderId="1" xfId="1" applyNumberFormat="1" applyFill="1" applyBorder="1" applyAlignment="1">
      <alignment horizontal="center" vertical="center" wrapText="1" readingOrder="1"/>
    </xf>
    <xf numFmtId="2" fontId="3" fillId="8" borderId="1" xfId="1" applyNumberFormat="1" applyFill="1" applyBorder="1" applyAlignment="1">
      <alignment horizontal="center" vertical="center" wrapText="1" readingOrder="1"/>
    </xf>
    <xf numFmtId="2" fontId="3" fillId="2" borderId="1" xfId="1" applyNumberFormat="1" applyFill="1" applyBorder="1" applyAlignment="1">
      <alignment horizontal="center" vertical="center" wrapText="1" readingOrder="1"/>
    </xf>
    <xf numFmtId="2" fontId="3" fillId="4" borderId="1" xfId="1" applyNumberFormat="1" applyFill="1" applyBorder="1" applyAlignment="1">
      <alignment horizontal="center" vertical="center" wrapText="1" readingOrder="1"/>
    </xf>
    <xf numFmtId="2" fontId="7" fillId="3" borderId="1" xfId="1" applyNumberFormat="1" applyFont="1" applyFill="1" applyBorder="1" applyAlignment="1">
      <alignment horizontal="center" vertical="center" wrapText="1" readingOrder="1"/>
    </xf>
    <xf numFmtId="2" fontId="7" fillId="5" borderId="1" xfId="1" applyNumberFormat="1" applyFont="1" applyFill="1" applyBorder="1" applyAlignment="1">
      <alignment horizontal="center" vertical="center" wrapText="1" readingOrder="1"/>
    </xf>
    <xf numFmtId="2" fontId="7" fillId="7" borderId="1" xfId="1" applyNumberFormat="1" applyFont="1" applyFill="1" applyBorder="1" applyAlignment="1">
      <alignment horizontal="center" vertical="center" wrapText="1" readingOrder="1"/>
    </xf>
    <xf numFmtId="2" fontId="2" fillId="9" borderId="1" xfId="0" applyNumberFormat="1" applyFont="1" applyFill="1" applyBorder="1" applyAlignment="1">
      <alignment horizontal="center" vertical="center"/>
    </xf>
    <xf numFmtId="164" fontId="18" fillId="13" borderId="1" xfId="0" applyNumberFormat="1" applyFont="1" applyFill="1" applyBorder="1" applyAlignment="1">
      <alignment horizontal="center" vertical="center"/>
    </xf>
    <xf numFmtId="49" fontId="14" fillId="15" borderId="1" xfId="1" applyNumberFormat="1" applyFont="1" applyFill="1" applyBorder="1" applyAlignment="1">
      <alignment horizontal="center" vertical="center" wrapText="1" readingOrder="1"/>
    </xf>
    <xf numFmtId="2" fontId="0" fillId="7" borderId="1" xfId="0" applyNumberFormat="1" applyFill="1" applyBorder="1" applyAlignment="1">
      <alignment horizontal="center"/>
    </xf>
    <xf numFmtId="0" fontId="7" fillId="6" borderId="3" xfId="1" applyFont="1" applyFill="1" applyBorder="1" applyAlignment="1">
      <alignment vertical="center" wrapText="1" readingOrder="1"/>
    </xf>
    <xf numFmtId="0" fontId="7" fillId="6" borderId="6" xfId="1" applyFont="1" applyFill="1" applyBorder="1" applyAlignment="1">
      <alignment vertical="center" wrapText="1" readingOrder="1"/>
    </xf>
    <xf numFmtId="0" fontId="7" fillId="6" borderId="5" xfId="1" applyFont="1" applyFill="1" applyBorder="1" applyAlignment="1">
      <alignment vertical="center" wrapText="1" readingOrder="1"/>
    </xf>
    <xf numFmtId="0" fontId="7" fillId="2" borderId="3" xfId="1" applyFont="1" applyFill="1" applyBorder="1" applyAlignment="1">
      <alignment vertical="center" wrapText="1" readingOrder="1"/>
    </xf>
    <xf numFmtId="0" fontId="7" fillId="2" borderId="6" xfId="1" applyFont="1" applyFill="1" applyBorder="1" applyAlignment="1">
      <alignment vertical="center" wrapText="1" readingOrder="1"/>
    </xf>
    <xf numFmtId="0" fontId="7" fillId="2" borderId="5" xfId="1" applyFont="1" applyFill="1" applyBorder="1" applyAlignment="1">
      <alignment vertical="center" wrapText="1" readingOrder="1"/>
    </xf>
    <xf numFmtId="0" fontId="7" fillId="8" borderId="3" xfId="1" applyFont="1" applyFill="1" applyBorder="1" applyAlignment="1">
      <alignment vertical="center" wrapText="1" readingOrder="1"/>
    </xf>
    <xf numFmtId="0" fontId="7" fillId="8" borderId="6" xfId="1" applyFont="1" applyFill="1" applyBorder="1" applyAlignment="1">
      <alignment vertical="center" wrapText="1" readingOrder="1"/>
    </xf>
    <xf numFmtId="0" fontId="7" fillId="8" borderId="5" xfId="1" applyFont="1" applyFill="1" applyBorder="1" applyAlignment="1">
      <alignment vertical="center" wrapText="1" readingOrder="1"/>
    </xf>
    <xf numFmtId="165" fontId="7" fillId="4" borderId="3" xfId="1" applyNumberFormat="1" applyFont="1" applyFill="1" applyBorder="1" applyAlignment="1">
      <alignment vertical="center" wrapText="1" readingOrder="1"/>
    </xf>
    <xf numFmtId="165" fontId="7" fillId="4" borderId="6" xfId="1" applyNumberFormat="1" applyFont="1" applyFill="1" applyBorder="1" applyAlignment="1">
      <alignment vertical="center" wrapText="1" readingOrder="1"/>
    </xf>
    <xf numFmtId="165" fontId="7" fillId="4" borderId="5" xfId="1" applyNumberFormat="1" applyFont="1" applyFill="1" applyBorder="1" applyAlignment="1">
      <alignment vertical="center" wrapText="1" readingOrder="1"/>
    </xf>
    <xf numFmtId="0" fontId="7" fillId="6" borderId="3" xfId="1" applyFont="1" applyFill="1" applyBorder="1" applyAlignment="1">
      <alignment vertical="center" readingOrder="1"/>
    </xf>
    <xf numFmtId="0" fontId="7" fillId="6" borderId="6" xfId="1" applyFont="1" applyFill="1" applyBorder="1" applyAlignment="1">
      <alignment vertical="center" readingOrder="1"/>
    </xf>
    <xf numFmtId="0" fontId="7" fillId="6" borderId="5" xfId="1" applyFont="1" applyFill="1" applyBorder="1" applyAlignment="1">
      <alignment vertical="center" readingOrder="1"/>
    </xf>
    <xf numFmtId="0" fontId="7" fillId="8" borderId="3" xfId="1" applyFont="1" applyFill="1" applyBorder="1" applyAlignment="1">
      <alignment vertical="center" readingOrder="1"/>
    </xf>
    <xf numFmtId="0" fontId="7" fillId="8" borderId="6" xfId="1" applyFont="1" applyFill="1" applyBorder="1" applyAlignment="1">
      <alignment vertical="center" readingOrder="1"/>
    </xf>
    <xf numFmtId="0" fontId="7" fillId="8" borderId="5" xfId="1" applyFont="1" applyFill="1" applyBorder="1" applyAlignment="1">
      <alignment vertical="center" readingOrder="1"/>
    </xf>
    <xf numFmtId="0" fontId="7" fillId="4" borderId="3" xfId="1" applyFont="1" applyFill="1" applyBorder="1" applyAlignment="1">
      <alignment vertical="center" wrapText="1" readingOrder="1"/>
    </xf>
    <xf numFmtId="0" fontId="7" fillId="4" borderId="6" xfId="1" applyFont="1" applyFill="1" applyBorder="1" applyAlignment="1">
      <alignment vertical="center" wrapText="1" readingOrder="1"/>
    </xf>
    <xf numFmtId="0" fontId="7" fillId="4" borderId="5" xfId="1" applyFont="1" applyFill="1" applyBorder="1" applyAlignment="1">
      <alignment vertical="center" wrapText="1" readingOrder="1"/>
    </xf>
    <xf numFmtId="165" fontId="7" fillId="4" borderId="3" xfId="1" applyNumberFormat="1" applyFont="1" applyFill="1" applyBorder="1" applyAlignment="1">
      <alignment vertical="center" readingOrder="1"/>
    </xf>
    <xf numFmtId="165" fontId="7" fillId="4" borderId="3" xfId="1" applyNumberFormat="1" applyFont="1" applyFill="1" applyBorder="1" applyAlignment="1">
      <alignment horizontal="left" vertical="center" readingOrder="1"/>
    </xf>
    <xf numFmtId="0" fontId="2" fillId="2" borderId="5" xfId="0" applyFont="1" applyFill="1" applyBorder="1" applyAlignment="1">
      <alignment horizontal="center" vertical="center"/>
    </xf>
    <xf numFmtId="0" fontId="7" fillId="2" borderId="6" xfId="1" applyFont="1" applyFill="1" applyBorder="1" applyAlignment="1">
      <alignment horizontal="right" vertical="center" readingOrder="1"/>
    </xf>
    <xf numFmtId="0" fontId="7" fillId="2" borderId="5" xfId="1" applyFont="1" applyFill="1" applyBorder="1" applyAlignment="1">
      <alignment horizontal="right" vertical="center" readingOrder="1"/>
    </xf>
    <xf numFmtId="164" fontId="7" fillId="2" borderId="1" xfId="1" applyNumberFormat="1" applyFont="1" applyFill="1" applyBorder="1" applyAlignment="1">
      <alignment horizontal="right" vertical="center" wrapText="1" readingOrder="1"/>
    </xf>
    <xf numFmtId="0" fontId="7" fillId="2" borderId="3" xfId="1" applyFont="1" applyFill="1" applyBorder="1" applyAlignment="1">
      <alignment horizontal="left" vertical="center" readingOrder="1"/>
    </xf>
    <xf numFmtId="0" fontId="0" fillId="3" borderId="5" xfId="0" applyFill="1" applyBorder="1" applyAlignment="1">
      <alignment horizontal="center" vertical="center"/>
    </xf>
    <xf numFmtId="0" fontId="7" fillId="3" borderId="1" xfId="1" applyFont="1" applyFill="1" applyBorder="1" applyAlignment="1">
      <alignment horizontal="right" vertical="center" readingOrder="1"/>
    </xf>
    <xf numFmtId="166" fontId="8" fillId="5" borderId="2" xfId="0" applyNumberFormat="1" applyFont="1" applyFill="1" applyBorder="1" applyAlignment="1">
      <alignment horizontal="right" vertical="center" wrapText="1"/>
    </xf>
    <xf numFmtId="0" fontId="0" fillId="5" borderId="3" xfId="0" applyFill="1" applyBorder="1" applyAlignment="1">
      <alignment horizontal="center" vertical="center"/>
    </xf>
    <xf numFmtId="0" fontId="0" fillId="5" borderId="1" xfId="0" applyFill="1" applyBorder="1" applyAlignment="1">
      <alignment horizontal="left" vertical="center"/>
    </xf>
    <xf numFmtId="2" fontId="7" fillId="8" borderId="12" xfId="1" applyNumberFormat="1" applyFont="1" applyFill="1" applyBorder="1" applyAlignment="1">
      <alignment horizontal="center" vertical="center" wrapText="1" readingOrder="1"/>
    </xf>
    <xf numFmtId="165" fontId="7" fillId="8" borderId="12" xfId="1" applyNumberFormat="1" applyFont="1" applyFill="1" applyBorder="1" applyAlignment="1">
      <alignment horizontal="right" vertical="center" wrapText="1" readingOrder="1"/>
    </xf>
    <xf numFmtId="164" fontId="7" fillId="8" borderId="12" xfId="1" applyNumberFormat="1" applyFont="1" applyFill="1" applyBorder="1" applyAlignment="1">
      <alignment horizontal="right" vertical="center" wrapText="1" readingOrder="1"/>
    </xf>
    <xf numFmtId="166" fontId="3" fillId="3" borderId="1" xfId="1" applyNumberFormat="1" applyFill="1" applyBorder="1" applyAlignment="1">
      <alignment horizontal="center" vertical="center" wrapText="1" readingOrder="1"/>
    </xf>
    <xf numFmtId="166" fontId="3" fillId="5" borderId="1" xfId="1" applyNumberFormat="1" applyFill="1" applyBorder="1" applyAlignment="1">
      <alignment horizontal="center" vertical="center" wrapText="1" readingOrder="1"/>
    </xf>
    <xf numFmtId="166" fontId="0" fillId="7" borderId="1" xfId="0" applyNumberFormat="1" applyFill="1" applyBorder="1" applyAlignment="1">
      <alignment horizontal="center"/>
    </xf>
    <xf numFmtId="166" fontId="3" fillId="7" borderId="1" xfId="1" applyNumberFormat="1" applyFill="1" applyBorder="1" applyAlignment="1">
      <alignment horizontal="center" vertical="center" wrapText="1" readingOrder="1"/>
    </xf>
    <xf numFmtId="166" fontId="0" fillId="9" borderId="1" xfId="0" applyNumberFormat="1" applyFill="1" applyBorder="1" applyAlignment="1">
      <alignment horizontal="center" vertical="center"/>
    </xf>
    <xf numFmtId="166" fontId="3" fillId="9" borderId="1" xfId="1" applyNumberFormat="1" applyFill="1" applyBorder="1" applyAlignment="1">
      <alignment horizontal="center" vertical="center" wrapText="1" readingOrder="1"/>
    </xf>
    <xf numFmtId="166" fontId="0" fillId="5" borderId="2" xfId="0" applyNumberFormat="1" applyFill="1" applyBorder="1" applyAlignment="1">
      <alignment horizontal="right" vertical="center" wrapText="1"/>
    </xf>
    <xf numFmtId="0" fontId="7" fillId="3" borderId="6" xfId="1" applyFont="1" applyFill="1" applyBorder="1" applyAlignment="1">
      <alignment horizontal="center" vertical="center" readingOrder="1"/>
    </xf>
    <xf numFmtId="4" fontId="3" fillId="3" borderId="1" xfId="1" applyNumberFormat="1" applyFill="1" applyBorder="1" applyAlignment="1">
      <alignment horizontal="center" vertical="center" wrapText="1" readingOrder="1"/>
    </xf>
    <xf numFmtId="165" fontId="3" fillId="2" borderId="1" xfId="1" applyNumberFormat="1" applyFill="1" applyBorder="1" applyAlignment="1">
      <alignment horizontal="right" vertical="center" wrapText="1" readingOrder="1"/>
    </xf>
    <xf numFmtId="0" fontId="3" fillId="4" borderId="6" xfId="1" applyFill="1" applyBorder="1" applyAlignment="1">
      <alignment vertical="center" wrapText="1" readingOrder="1"/>
    </xf>
    <xf numFmtId="4" fontId="3" fillId="5" borderId="1" xfId="1" applyNumberFormat="1" applyFill="1" applyBorder="1" applyAlignment="1">
      <alignment horizontal="center" vertical="center" wrapText="1" readingOrder="1"/>
    </xf>
    <xf numFmtId="165" fontId="3" fillId="4" borderId="1" xfId="1" applyNumberFormat="1" applyFill="1" applyBorder="1" applyAlignment="1">
      <alignment horizontal="right" vertical="center" wrapText="1" readingOrder="1"/>
    </xf>
    <xf numFmtId="0" fontId="3" fillId="6" borderId="6" xfId="1" applyFill="1" applyBorder="1" applyAlignment="1">
      <alignment vertical="center" wrapText="1" readingOrder="1"/>
    </xf>
    <xf numFmtId="4" fontId="3" fillId="7" borderId="1" xfId="1" applyNumberFormat="1" applyFill="1" applyBorder="1" applyAlignment="1">
      <alignment horizontal="center" vertical="center" wrapText="1" readingOrder="1"/>
    </xf>
    <xf numFmtId="165" fontId="3" fillId="6" borderId="1" xfId="1" applyNumberFormat="1" applyFill="1" applyBorder="1" applyAlignment="1">
      <alignment horizontal="right" vertical="center" wrapText="1" readingOrder="1"/>
    </xf>
    <xf numFmtId="0" fontId="3" fillId="8" borderId="6" xfId="1" applyFill="1" applyBorder="1" applyAlignment="1">
      <alignment vertical="center" wrapText="1" readingOrder="1"/>
    </xf>
    <xf numFmtId="4" fontId="3" fillId="9" borderId="1" xfId="1" applyNumberFormat="1" applyFill="1" applyBorder="1" applyAlignment="1">
      <alignment horizontal="center" vertical="center" wrapText="1" readingOrder="1"/>
    </xf>
    <xf numFmtId="165" fontId="3" fillId="8" borderId="1" xfId="1" applyNumberFormat="1" applyFill="1" applyBorder="1" applyAlignment="1">
      <alignment horizontal="right" vertical="center" wrapText="1" readingOrder="1"/>
    </xf>
    <xf numFmtId="0" fontId="3" fillId="2" borderId="6" xfId="1" applyFill="1" applyBorder="1" applyAlignment="1">
      <alignment vertical="center" wrapText="1" readingOrder="1"/>
    </xf>
    <xf numFmtId="165" fontId="3" fillId="4" borderId="6" xfId="1" applyNumberFormat="1" applyFill="1" applyBorder="1" applyAlignment="1">
      <alignment vertical="center" wrapText="1" readingOrder="1"/>
    </xf>
    <xf numFmtId="0" fontId="3" fillId="6" borderId="6" xfId="1" applyFill="1" applyBorder="1" applyAlignment="1">
      <alignment vertical="center" readingOrder="1"/>
    </xf>
    <xf numFmtId="167" fontId="3" fillId="6" borderId="1" xfId="1" applyNumberFormat="1" applyFill="1" applyBorder="1" applyAlignment="1">
      <alignment horizontal="center" vertical="center" wrapText="1" readingOrder="1"/>
    </xf>
    <xf numFmtId="0" fontId="3" fillId="8" borderId="6" xfId="1" applyFill="1" applyBorder="1" applyAlignment="1">
      <alignment vertical="center" readingOrder="1"/>
    </xf>
    <xf numFmtId="0" fontId="0" fillId="16" borderId="0" xfId="0" applyFill="1"/>
    <xf numFmtId="164" fontId="9" fillId="10" borderId="1" xfId="1" applyNumberFormat="1" applyFont="1" applyFill="1" applyBorder="1" applyAlignment="1">
      <alignment horizontal="right" vertical="center" wrapText="1" readingOrder="1"/>
    </xf>
    <xf numFmtId="0" fontId="18" fillId="13" borderId="1" xfId="0" applyFont="1" applyFill="1" applyBorder="1" applyAlignment="1">
      <alignment horizontal="right" vertical="center"/>
    </xf>
    <xf numFmtId="0" fontId="18" fillId="14" borderId="1" xfId="0" applyFont="1" applyFill="1" applyBorder="1" applyAlignment="1">
      <alignment horizontal="right" vertical="center"/>
    </xf>
    <xf numFmtId="0" fontId="25" fillId="0" borderId="0" xfId="0" applyFont="1"/>
    <xf numFmtId="2" fontId="26" fillId="7" borderId="1" xfId="1" applyNumberFormat="1" applyFont="1" applyFill="1" applyBorder="1" applyAlignment="1">
      <alignment horizontal="center" vertical="center" wrapText="1" readingOrder="1"/>
    </xf>
    <xf numFmtId="16" fontId="0" fillId="7" borderId="1" xfId="0" applyNumberFormat="1" applyFill="1" applyBorder="1" applyAlignment="1">
      <alignment horizontal="center"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8" fillId="4" borderId="6" xfId="0" applyFont="1" applyFill="1" applyBorder="1" applyAlignment="1">
      <alignment vertical="center"/>
    </xf>
    <xf numFmtId="0" fontId="8" fillId="6" borderId="3" xfId="0" applyFont="1" applyFill="1" applyBorder="1" applyAlignment="1">
      <alignment vertical="center"/>
    </xf>
    <xf numFmtId="0" fontId="8" fillId="6" borderId="6" xfId="0" applyFont="1" applyFill="1" applyBorder="1" applyAlignment="1">
      <alignment vertical="center"/>
    </xf>
    <xf numFmtId="0" fontId="8" fillId="6" borderId="5" xfId="0" applyFont="1" applyFill="1" applyBorder="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8" fillId="8" borderId="5" xfId="0" applyFont="1" applyFill="1" applyBorder="1" applyAlignment="1">
      <alignment vertical="center"/>
    </xf>
    <xf numFmtId="0" fontId="8" fillId="2" borderId="3" xfId="0" applyFont="1" applyFill="1" applyBorder="1" applyAlignment="1">
      <alignment vertical="center"/>
    </xf>
    <xf numFmtId="0" fontId="8" fillId="2" borderId="6" xfId="0" applyFont="1" applyFill="1" applyBorder="1" applyAlignment="1">
      <alignment vertical="center"/>
    </xf>
    <xf numFmtId="0" fontId="8" fillId="2" borderId="5" xfId="0" applyFont="1" applyFill="1" applyBorder="1" applyAlignment="1">
      <alignment vertical="center"/>
    </xf>
    <xf numFmtId="166" fontId="8" fillId="2" borderId="12" xfId="0" applyNumberFormat="1" applyFont="1" applyFill="1" applyBorder="1" applyAlignment="1">
      <alignment horizontal="right" vertical="center" wrapText="1"/>
    </xf>
    <xf numFmtId="0" fontId="0" fillId="5" borderId="13" xfId="0" applyFill="1" applyBorder="1" applyAlignment="1">
      <alignment horizontal="center" vertical="center"/>
    </xf>
    <xf numFmtId="0" fontId="0" fillId="5" borderId="2" xfId="0" applyFill="1" applyBorder="1" applyAlignment="1">
      <alignment horizontal="left" vertical="center"/>
    </xf>
    <xf numFmtId="167" fontId="0" fillId="5" borderId="2" xfId="0" applyNumberFormat="1" applyFill="1" applyBorder="1" applyAlignment="1">
      <alignment horizontal="center" vertical="center" wrapText="1"/>
    </xf>
    <xf numFmtId="167" fontId="8" fillId="4" borderId="6" xfId="0" applyNumberFormat="1" applyFont="1" applyFill="1" applyBorder="1" applyAlignment="1">
      <alignment horizontal="center" vertical="center" wrapText="1"/>
    </xf>
    <xf numFmtId="166" fontId="8" fillId="4" borderId="5" xfId="0" applyNumberFormat="1" applyFont="1" applyFill="1" applyBorder="1" applyAlignment="1">
      <alignment horizontal="right" vertical="center" wrapText="1"/>
    </xf>
    <xf numFmtId="167" fontId="8" fillId="2" borderId="12" xfId="0" applyNumberFormat="1" applyFont="1" applyFill="1" applyBorder="1" applyAlignment="1">
      <alignment horizontal="center" vertical="center" wrapText="1"/>
    </xf>
    <xf numFmtId="49" fontId="14" fillId="15" borderId="1" xfId="1" applyNumberFormat="1" applyFont="1" applyFill="1" applyBorder="1" applyAlignment="1" applyProtection="1">
      <alignment horizontal="center" vertical="center" wrapText="1" readingOrder="1"/>
      <protection locked="0"/>
    </xf>
    <xf numFmtId="0" fontId="7" fillId="2" borderId="6" xfId="1" applyFont="1" applyFill="1" applyBorder="1" applyAlignment="1" applyProtection="1">
      <alignment vertical="center" wrapText="1" readingOrder="1"/>
      <protection locked="0"/>
    </xf>
    <xf numFmtId="2" fontId="3" fillId="3" borderId="1" xfId="1" applyNumberFormat="1" applyFill="1" applyBorder="1" applyAlignment="1" applyProtection="1">
      <alignment horizontal="center" vertical="center" wrapText="1" readingOrder="1"/>
      <protection locked="0"/>
    </xf>
    <xf numFmtId="2" fontId="7" fillId="2" borderId="1" xfId="1" applyNumberFormat="1" applyFont="1" applyFill="1" applyBorder="1" applyAlignment="1" applyProtection="1">
      <alignment horizontal="center" vertical="center" wrapText="1" readingOrder="1"/>
      <protection locked="0"/>
    </xf>
    <xf numFmtId="0" fontId="7" fillId="4" borderId="6" xfId="1" applyFont="1" applyFill="1" applyBorder="1" applyAlignment="1" applyProtection="1">
      <alignment vertical="center" wrapText="1" readingOrder="1"/>
      <protection locked="0"/>
    </xf>
    <xf numFmtId="2" fontId="3" fillId="5" borderId="1" xfId="1" applyNumberFormat="1" applyFill="1" applyBorder="1" applyAlignment="1" applyProtection="1">
      <alignment horizontal="center" vertical="center" wrapText="1" readingOrder="1"/>
      <protection locked="0"/>
    </xf>
    <xf numFmtId="2" fontId="7" fillId="4" borderId="1" xfId="1" applyNumberFormat="1" applyFont="1" applyFill="1" applyBorder="1" applyAlignment="1" applyProtection="1">
      <alignment horizontal="center" vertical="center" wrapText="1" readingOrder="1"/>
      <protection locked="0"/>
    </xf>
    <xf numFmtId="0" fontId="7" fillId="6" borderId="6" xfId="1" applyFont="1" applyFill="1" applyBorder="1" applyAlignment="1" applyProtection="1">
      <alignment vertical="center" wrapText="1" readingOrder="1"/>
      <protection locked="0"/>
    </xf>
    <xf numFmtId="2" fontId="0" fillId="7" borderId="1" xfId="0" applyNumberFormat="1" applyFill="1" applyBorder="1" applyAlignment="1" applyProtection="1">
      <alignment horizontal="center"/>
      <protection locked="0"/>
    </xf>
    <xf numFmtId="2" fontId="3" fillId="7" borderId="1" xfId="1" applyNumberFormat="1" applyFill="1" applyBorder="1" applyAlignment="1" applyProtection="1">
      <alignment horizontal="center" vertical="center" wrapText="1" readingOrder="1"/>
      <protection locked="0"/>
    </xf>
    <xf numFmtId="2" fontId="7" fillId="6" borderId="1" xfId="1" applyNumberFormat="1" applyFont="1" applyFill="1" applyBorder="1" applyAlignment="1" applyProtection="1">
      <alignment horizontal="center" vertical="center" wrapText="1" readingOrder="1"/>
      <protection locked="0"/>
    </xf>
    <xf numFmtId="0" fontId="7" fillId="8" borderId="6" xfId="1" applyFont="1" applyFill="1" applyBorder="1" applyAlignment="1" applyProtection="1">
      <alignment vertical="center" wrapText="1" readingOrder="1"/>
      <protection locked="0"/>
    </xf>
    <xf numFmtId="2" fontId="0" fillId="9" borderId="1" xfId="0" applyNumberFormat="1" applyFill="1" applyBorder="1" applyAlignment="1" applyProtection="1">
      <alignment horizontal="center" vertical="center"/>
      <protection locked="0"/>
    </xf>
    <xf numFmtId="2" fontId="3" fillId="9" borderId="1" xfId="1" applyNumberFormat="1" applyFill="1" applyBorder="1" applyAlignment="1" applyProtection="1">
      <alignment horizontal="center" vertical="center" wrapText="1" readingOrder="1"/>
      <protection locked="0"/>
    </xf>
    <xf numFmtId="2" fontId="7" fillId="8" borderId="1" xfId="1" applyNumberFormat="1" applyFont="1" applyFill="1" applyBorder="1" applyAlignment="1" applyProtection="1">
      <alignment horizontal="center" vertical="center" wrapText="1" readingOrder="1"/>
      <protection locked="0"/>
    </xf>
    <xf numFmtId="165" fontId="7" fillId="4" borderId="6" xfId="1" applyNumberFormat="1" applyFont="1" applyFill="1" applyBorder="1" applyAlignment="1" applyProtection="1">
      <alignment vertical="center" wrapText="1" readingOrder="1"/>
      <protection locked="0"/>
    </xf>
    <xf numFmtId="0" fontId="7" fillId="6" borderId="6" xfId="1" applyFont="1" applyFill="1" applyBorder="1" applyAlignment="1" applyProtection="1">
      <alignment vertical="center" readingOrder="1"/>
      <protection locked="0"/>
    </xf>
    <xf numFmtId="0" fontId="7" fillId="8" borderId="6" xfId="1" applyFont="1" applyFill="1" applyBorder="1" applyAlignment="1" applyProtection="1">
      <alignment vertical="center" readingOrder="1"/>
      <protection locked="0"/>
    </xf>
    <xf numFmtId="2" fontId="7" fillId="9" borderId="1" xfId="1" applyNumberFormat="1" applyFont="1" applyFill="1" applyBorder="1" applyAlignment="1" applyProtection="1">
      <alignment horizontal="center" vertical="center" wrapText="1" readingOrder="1"/>
      <protection locked="0"/>
    </xf>
    <xf numFmtId="167" fontId="9" fillId="10" borderId="1" xfId="1" applyNumberFormat="1" applyFont="1" applyFill="1" applyBorder="1" applyAlignment="1" applyProtection="1">
      <alignment horizontal="center" vertical="center" wrapText="1" readingOrder="1"/>
      <protection locked="0"/>
    </xf>
    <xf numFmtId="2" fontId="7" fillId="8" borderId="12" xfId="1" applyNumberFormat="1" applyFont="1" applyFill="1" applyBorder="1" applyAlignment="1" applyProtection="1">
      <alignment horizontal="center" vertical="center" wrapText="1" readingOrder="1"/>
      <protection locked="0"/>
    </xf>
    <xf numFmtId="165" fontId="3" fillId="9" borderId="1" xfId="1" applyNumberFormat="1" applyFill="1" applyBorder="1" applyAlignment="1" applyProtection="1">
      <alignment horizontal="right" vertical="center" wrapText="1" readingOrder="1"/>
      <protection locked="0"/>
    </xf>
    <xf numFmtId="164" fontId="3" fillId="9" borderId="1" xfId="1" applyNumberFormat="1" applyFill="1" applyBorder="1" applyAlignment="1">
      <alignment horizontal="right" vertical="center" wrapText="1" readingOrder="1"/>
    </xf>
    <xf numFmtId="165" fontId="3" fillId="3" borderId="1" xfId="1" applyNumberFormat="1" applyFill="1" applyBorder="1" applyAlignment="1" applyProtection="1">
      <alignment horizontal="right" vertical="center" wrapText="1" readingOrder="1"/>
      <protection locked="0"/>
    </xf>
    <xf numFmtId="164" fontId="3" fillId="3" borderId="1" xfId="1" applyNumberFormat="1" applyFill="1" applyBorder="1" applyAlignment="1">
      <alignment horizontal="right" vertical="center" wrapText="1" readingOrder="1"/>
    </xf>
    <xf numFmtId="0" fontId="0" fillId="0" borderId="0" xfId="0" applyAlignment="1">
      <alignment horizontal="center"/>
    </xf>
    <xf numFmtId="0" fontId="26" fillId="0" borderId="1" xfId="0" applyFont="1" applyBorder="1" applyAlignment="1">
      <alignment horizontal="left" vertical="center" wrapText="1"/>
    </xf>
    <xf numFmtId="0" fontId="0" fillId="0" borderId="3" xfId="0"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2" fillId="10" borderId="1" xfId="0" applyFont="1" applyFill="1" applyBorder="1" applyAlignment="1">
      <alignment horizontal="center" vertical="center" wrapText="1"/>
    </xf>
    <xf numFmtId="0" fontId="22" fillId="10" borderId="1" xfId="0" applyFont="1" applyFill="1" applyBorder="1" applyAlignment="1">
      <alignment horizontal="center" vertical="center"/>
    </xf>
    <xf numFmtId="0" fontId="22" fillId="16" borderId="1" xfId="0" applyFont="1" applyFill="1" applyBorder="1" applyAlignment="1">
      <alignment horizontal="center" vertical="center" wrapText="1"/>
    </xf>
    <xf numFmtId="0" fontId="26" fillId="16" borderId="1" xfId="0" applyFont="1" applyFill="1" applyBorder="1" applyAlignment="1">
      <alignment horizontal="left" vertical="center" wrapText="1"/>
    </xf>
    <xf numFmtId="0" fontId="22" fillId="16" borderId="1" xfId="0" applyFont="1" applyFill="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23" fillId="16" borderId="1" xfId="0" applyFont="1" applyFill="1" applyBorder="1" applyAlignment="1">
      <alignment horizontal="left" vertical="center" wrapText="1"/>
    </xf>
    <xf numFmtId="0" fontId="3"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165" fontId="9" fillId="10" borderId="1" xfId="1" applyNumberFormat="1" applyFont="1" applyFill="1" applyBorder="1" applyAlignment="1">
      <alignment horizontal="center" vertical="center"/>
    </xf>
    <xf numFmtId="0" fontId="10" fillId="11" borderId="0" xfId="1" quotePrefix="1" applyFont="1" applyFill="1" applyAlignment="1">
      <alignment horizontal="center" vertical="center" wrapText="1"/>
    </xf>
    <xf numFmtId="0" fontId="10" fillId="11" borderId="4" xfId="1" quotePrefix="1" applyFont="1" applyFill="1" applyBorder="1" applyAlignment="1">
      <alignment horizontal="center" vertical="center" wrapText="1"/>
    </xf>
    <xf numFmtId="0" fontId="7" fillId="2" borderId="1" xfId="1" applyFont="1" applyFill="1" applyBorder="1" applyAlignment="1">
      <alignment horizontal="right" vertical="center" wrapText="1" readingOrder="1"/>
    </xf>
    <xf numFmtId="0" fontId="7" fillId="4" borderId="3" xfId="1" applyFont="1" applyFill="1" applyBorder="1" applyAlignment="1">
      <alignment horizontal="right" vertical="center" wrapText="1" readingOrder="1"/>
    </xf>
    <xf numFmtId="0" fontId="7" fillId="4" borderId="6" xfId="1" applyFont="1" applyFill="1" applyBorder="1" applyAlignment="1">
      <alignment horizontal="right" vertical="center" wrapText="1" readingOrder="1"/>
    </xf>
    <xf numFmtId="0" fontId="7" fillId="4" borderId="5" xfId="1" applyFont="1" applyFill="1" applyBorder="1" applyAlignment="1">
      <alignment horizontal="right" vertical="center" wrapText="1" readingOrder="1"/>
    </xf>
    <xf numFmtId="0" fontId="7" fillId="6" borderId="1" xfId="1" applyFont="1" applyFill="1" applyBorder="1" applyAlignment="1">
      <alignment horizontal="right" vertical="center" wrapText="1" readingOrder="1"/>
    </xf>
    <xf numFmtId="0" fontId="7" fillId="8" borderId="1" xfId="1" applyFont="1" applyFill="1" applyBorder="1" applyAlignment="1">
      <alignment horizontal="right" vertical="center" wrapText="1" readingOrder="1"/>
    </xf>
    <xf numFmtId="0" fontId="7" fillId="8" borderId="3" xfId="1" applyFont="1" applyFill="1" applyBorder="1" applyAlignment="1">
      <alignment horizontal="right" vertical="center" readingOrder="1"/>
    </xf>
    <xf numFmtId="0" fontId="7" fillId="8" borderId="6" xfId="1" applyFont="1" applyFill="1" applyBorder="1" applyAlignment="1">
      <alignment horizontal="right" vertical="center" readingOrder="1"/>
    </xf>
    <xf numFmtId="0" fontId="7" fillId="8" borderId="5" xfId="1" applyFont="1" applyFill="1" applyBorder="1" applyAlignment="1">
      <alignment horizontal="right" vertical="center" readingOrder="1"/>
    </xf>
    <xf numFmtId="0" fontId="7" fillId="2" borderId="3" xfId="1" applyFont="1" applyFill="1" applyBorder="1" applyAlignment="1">
      <alignment horizontal="right" vertical="center" readingOrder="1"/>
    </xf>
    <xf numFmtId="0" fontId="7" fillId="2" borderId="6" xfId="1" applyFont="1" applyFill="1" applyBorder="1" applyAlignment="1">
      <alignment horizontal="right" vertical="center" readingOrder="1"/>
    </xf>
    <xf numFmtId="0" fontId="7" fillId="2" borderId="5" xfId="1" applyFont="1" applyFill="1" applyBorder="1" applyAlignment="1">
      <alignment horizontal="right" vertical="center" readingOrder="1"/>
    </xf>
    <xf numFmtId="165" fontId="7" fillId="4" borderId="1" xfId="1" applyNumberFormat="1" applyFont="1" applyFill="1" applyBorder="1" applyAlignment="1">
      <alignment horizontal="right" vertical="center" wrapText="1" readingOrder="1"/>
    </xf>
    <xf numFmtId="0" fontId="7" fillId="6" borderId="1" xfId="1" applyFont="1" applyFill="1" applyBorder="1" applyAlignment="1">
      <alignment horizontal="left" vertical="center" readingOrder="1"/>
    </xf>
    <xf numFmtId="0" fontId="15" fillId="11" borderId="7" xfId="1" quotePrefix="1" applyFont="1" applyFill="1" applyBorder="1" applyAlignment="1">
      <alignment horizontal="center" vertical="center" wrapText="1"/>
    </xf>
    <xf numFmtId="0" fontId="2" fillId="2" borderId="3" xfId="0" applyFont="1" applyFill="1" applyBorder="1" applyAlignment="1">
      <alignment horizontal="right" vertical="center"/>
    </xf>
    <xf numFmtId="0" fontId="2" fillId="2" borderId="5" xfId="0" applyFont="1" applyFill="1" applyBorder="1" applyAlignment="1">
      <alignment horizontal="right" vertical="center"/>
    </xf>
    <xf numFmtId="0" fontId="8" fillId="6" borderId="3" xfId="0" applyFont="1" applyFill="1" applyBorder="1" applyAlignment="1">
      <alignment horizontal="right" vertical="center"/>
    </xf>
    <xf numFmtId="0" fontId="8" fillId="6" borderId="5" xfId="0" applyFont="1" applyFill="1" applyBorder="1" applyAlignment="1">
      <alignment horizontal="right" vertical="center"/>
    </xf>
    <xf numFmtId="0" fontId="8" fillId="8" borderId="3" xfId="0" applyFont="1" applyFill="1" applyBorder="1" applyAlignment="1">
      <alignment horizontal="right" vertical="center"/>
    </xf>
    <xf numFmtId="0" fontId="8" fillId="8" borderId="5" xfId="0" applyFont="1" applyFill="1" applyBorder="1" applyAlignment="1">
      <alignment horizontal="right" vertical="center"/>
    </xf>
    <xf numFmtId="0" fontId="8" fillId="2" borderId="9" xfId="0" applyFont="1" applyFill="1" applyBorder="1" applyAlignment="1">
      <alignment horizontal="right" vertical="center"/>
    </xf>
    <xf numFmtId="0" fontId="8" fillId="2" borderId="11" xfId="0" applyFont="1" applyFill="1" applyBorder="1" applyAlignment="1">
      <alignment horizontal="right" vertical="center"/>
    </xf>
    <xf numFmtId="0" fontId="8" fillId="4" borderId="3" xfId="0" applyFont="1" applyFill="1" applyBorder="1" applyAlignment="1">
      <alignment horizontal="right" vertical="center"/>
    </xf>
    <xf numFmtId="0" fontId="8" fillId="4" borderId="5" xfId="0" applyFont="1" applyFill="1" applyBorder="1" applyAlignment="1">
      <alignment horizontal="right" vertical="center"/>
    </xf>
    <xf numFmtId="0" fontId="8" fillId="4" borderId="3" xfId="0" applyFont="1" applyFill="1" applyBorder="1" applyAlignment="1">
      <alignment horizontal="left" vertical="center"/>
    </xf>
    <xf numFmtId="0" fontId="8" fillId="4" borderId="6" xfId="0" applyFont="1" applyFill="1" applyBorder="1" applyAlignment="1">
      <alignment horizontal="left" vertical="center"/>
    </xf>
    <xf numFmtId="164" fontId="18" fillId="14" borderId="3" xfId="0" applyNumberFormat="1" applyFont="1" applyFill="1" applyBorder="1" applyAlignment="1">
      <alignment horizontal="center" vertical="center"/>
    </xf>
    <xf numFmtId="164" fontId="18" fillId="14" borderId="6" xfId="0" applyNumberFormat="1" applyFont="1" applyFill="1" applyBorder="1" applyAlignment="1">
      <alignment horizontal="center" vertical="center"/>
    </xf>
    <xf numFmtId="164" fontId="18" fillId="14" borderId="5" xfId="0" applyNumberFormat="1" applyFont="1" applyFill="1" applyBorder="1" applyAlignment="1">
      <alignment horizontal="center" vertical="center"/>
    </xf>
    <xf numFmtId="0" fontId="7" fillId="6" borderId="1" xfId="1" applyFont="1" applyFill="1" applyBorder="1" applyAlignment="1">
      <alignment horizontal="right" vertical="center" readingOrder="1"/>
    </xf>
    <xf numFmtId="0" fontId="7" fillId="8" borderId="9" xfId="1" applyFont="1" applyFill="1" applyBorder="1" applyAlignment="1">
      <alignment horizontal="right" vertical="center" readingOrder="1"/>
    </xf>
    <xf numFmtId="0" fontId="7" fillId="8" borderId="10" xfId="1" applyFont="1" applyFill="1" applyBorder="1" applyAlignment="1">
      <alignment horizontal="right" vertical="center" readingOrder="1"/>
    </xf>
    <xf numFmtId="0" fontId="7" fillId="8" borderId="11" xfId="1" applyFont="1" applyFill="1" applyBorder="1" applyAlignment="1">
      <alignment horizontal="right" vertical="center" readingOrder="1"/>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8" fillId="4" borderId="5" xfId="0" applyFont="1" applyFill="1" applyBorder="1" applyAlignment="1">
      <alignment horizontal="left" vertical="center"/>
    </xf>
    <xf numFmtId="0" fontId="8" fillId="6" borderId="3" xfId="0" applyFont="1" applyFill="1" applyBorder="1" applyAlignment="1">
      <alignment horizontal="left" vertical="center"/>
    </xf>
    <xf numFmtId="0" fontId="8" fillId="6" borderId="6" xfId="0" applyFont="1" applyFill="1" applyBorder="1" applyAlignment="1">
      <alignment horizontal="left" vertical="center"/>
    </xf>
    <xf numFmtId="0" fontId="8" fillId="6" borderId="5" xfId="0" applyFont="1" applyFill="1" applyBorder="1" applyAlignment="1">
      <alignment horizontal="left" vertical="center"/>
    </xf>
    <xf numFmtId="0" fontId="8" fillId="8" borderId="3" xfId="0" applyFont="1" applyFill="1" applyBorder="1" applyAlignment="1">
      <alignment horizontal="left" vertical="center"/>
    </xf>
    <xf numFmtId="0" fontId="8" fillId="8" borderId="6" xfId="0" applyFont="1" applyFill="1" applyBorder="1" applyAlignment="1">
      <alignment horizontal="left" vertical="center"/>
    </xf>
    <xf numFmtId="0" fontId="8" fillId="8" borderId="5" xfId="0" applyFont="1" applyFill="1" applyBorder="1" applyAlignment="1">
      <alignment horizontal="left" vertical="center"/>
    </xf>
    <xf numFmtId="0" fontId="8" fillId="2" borderId="3" xfId="0" applyFont="1" applyFill="1" applyBorder="1" applyAlignment="1">
      <alignment horizontal="left"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8" fillId="2" borderId="3" xfId="0" applyFont="1" applyFill="1" applyBorder="1" applyAlignment="1">
      <alignment horizontal="right" vertical="center"/>
    </xf>
    <xf numFmtId="0" fontId="8" fillId="2" borderId="5" xfId="0" applyFont="1" applyFill="1" applyBorder="1" applyAlignment="1">
      <alignment horizontal="right" vertical="center"/>
    </xf>
  </cellXfs>
  <cellStyles count="3">
    <cellStyle name="Normal" xfId="0" builtinId="0"/>
    <cellStyle name="Normal 10" xfId="2" xr:uid="{00000000-0005-0000-0000-000001000000}"/>
    <cellStyle name="Normal 40"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ADF4-794C-4985-A9D0-050984D26E38}">
  <sheetPr>
    <tabColor rgb="FFFFFF00"/>
    <pageSetUpPr fitToPage="1"/>
  </sheetPr>
  <dimension ref="B1:Z13"/>
  <sheetViews>
    <sheetView tabSelected="1" zoomScale="70" zoomScaleNormal="70" workbookViewId="0">
      <selection activeCell="B3" sqref="B3:M3"/>
    </sheetView>
  </sheetViews>
  <sheetFormatPr defaultRowHeight="70.900000000000006" customHeight="1" x14ac:dyDescent="0.35"/>
  <cols>
    <col min="1" max="1" width="2.54296875" customWidth="1"/>
    <col min="13" max="13" width="91" customWidth="1"/>
    <col min="26" max="26" width="91" customWidth="1"/>
  </cols>
  <sheetData>
    <row r="1" spans="2:26" ht="192" customHeight="1" x14ac:dyDescent="0.35">
      <c r="B1" s="265" t="s">
        <v>255</v>
      </c>
      <c r="C1" s="266"/>
      <c r="D1" s="266"/>
      <c r="E1" s="266"/>
      <c r="F1" s="266"/>
      <c r="G1" s="266"/>
      <c r="H1" s="266"/>
      <c r="I1" s="266"/>
      <c r="J1" s="266"/>
      <c r="K1" s="266"/>
      <c r="L1" s="266"/>
      <c r="M1" s="266"/>
      <c r="O1" s="265" t="s">
        <v>256</v>
      </c>
      <c r="P1" s="266"/>
      <c r="Q1" s="266"/>
      <c r="R1" s="266"/>
      <c r="S1" s="266"/>
      <c r="T1" s="266"/>
      <c r="U1" s="266"/>
      <c r="V1" s="266"/>
      <c r="W1" s="266"/>
      <c r="X1" s="266"/>
      <c r="Y1" s="266"/>
      <c r="Z1" s="266"/>
    </row>
    <row r="2" spans="2:26" s="208" customFormat="1" ht="45" customHeight="1" x14ac:dyDescent="0.35">
      <c r="B2" s="267" t="s">
        <v>0</v>
      </c>
      <c r="C2" s="267"/>
      <c r="D2" s="267"/>
      <c r="E2" s="267"/>
      <c r="F2" s="267"/>
      <c r="G2" s="267"/>
      <c r="H2" s="267"/>
      <c r="I2" s="267"/>
      <c r="J2" s="267"/>
      <c r="K2" s="267"/>
      <c r="L2" s="267"/>
      <c r="M2" s="267"/>
      <c r="O2" s="267" t="s">
        <v>1</v>
      </c>
      <c r="P2" s="267"/>
      <c r="Q2" s="267"/>
      <c r="R2" s="267"/>
      <c r="S2" s="267"/>
      <c r="T2" s="267"/>
      <c r="U2" s="267"/>
      <c r="V2" s="267"/>
      <c r="W2" s="267"/>
      <c r="X2" s="267"/>
      <c r="Y2" s="267"/>
      <c r="Z2" s="267"/>
    </row>
    <row r="3" spans="2:26" s="208" customFormat="1" ht="219.75" customHeight="1" x14ac:dyDescent="0.35">
      <c r="B3" s="272" t="s">
        <v>2</v>
      </c>
      <c r="C3" s="269"/>
      <c r="D3" s="269"/>
      <c r="E3" s="269"/>
      <c r="F3" s="269"/>
      <c r="G3" s="269"/>
      <c r="H3" s="269"/>
      <c r="I3" s="269"/>
      <c r="J3" s="269"/>
      <c r="K3" s="269"/>
      <c r="L3" s="269"/>
      <c r="M3" s="269"/>
      <c r="O3" s="268" t="s">
        <v>3</v>
      </c>
      <c r="P3" s="269"/>
      <c r="Q3" s="269"/>
      <c r="R3" s="269"/>
      <c r="S3" s="269"/>
      <c r="T3" s="269"/>
      <c r="U3" s="269"/>
      <c r="V3" s="269"/>
      <c r="W3" s="269"/>
      <c r="X3" s="269"/>
      <c r="Y3" s="269"/>
      <c r="Z3" s="269"/>
    </row>
    <row r="4" spans="2:26" ht="117" customHeight="1" x14ac:dyDescent="0.35">
      <c r="B4" s="271" t="s">
        <v>4</v>
      </c>
      <c r="C4" s="270"/>
      <c r="D4" s="270"/>
      <c r="E4" s="270"/>
      <c r="F4" s="270"/>
      <c r="G4" s="270"/>
      <c r="H4" s="270"/>
      <c r="I4" s="270"/>
      <c r="J4" s="270"/>
      <c r="K4" s="270"/>
      <c r="L4" s="270"/>
      <c r="M4" s="270"/>
      <c r="O4" s="261" t="s">
        <v>5</v>
      </c>
      <c r="P4" s="261"/>
      <c r="Q4" s="261"/>
      <c r="R4" s="261"/>
      <c r="S4" s="261"/>
      <c r="T4" s="261"/>
      <c r="U4" s="261"/>
      <c r="V4" s="261"/>
      <c r="W4" s="261"/>
      <c r="X4" s="261"/>
      <c r="Y4" s="261"/>
      <c r="Z4" s="261"/>
    </row>
    <row r="5" spans="2:26" ht="87" customHeight="1" x14ac:dyDescent="0.35">
      <c r="B5" s="271" t="s">
        <v>6</v>
      </c>
      <c r="C5" s="270"/>
      <c r="D5" s="270"/>
      <c r="E5" s="270"/>
      <c r="F5" s="270"/>
      <c r="G5" s="270"/>
      <c r="H5" s="270"/>
      <c r="I5" s="270"/>
      <c r="J5" s="270"/>
      <c r="K5" s="270"/>
      <c r="L5" s="270"/>
      <c r="M5" s="270"/>
      <c r="O5" s="270" t="s">
        <v>7</v>
      </c>
      <c r="P5" s="261"/>
      <c r="Q5" s="261"/>
      <c r="R5" s="261"/>
      <c r="S5" s="261"/>
      <c r="T5" s="261"/>
      <c r="U5" s="261"/>
      <c r="V5" s="261"/>
      <c r="W5" s="261"/>
      <c r="X5" s="261"/>
      <c r="Y5" s="261"/>
      <c r="Z5" s="261"/>
    </row>
    <row r="6" spans="2:26" ht="68.25" customHeight="1" x14ac:dyDescent="0.35">
      <c r="B6" s="271" t="s">
        <v>8</v>
      </c>
      <c r="C6" s="270"/>
      <c r="D6" s="270"/>
      <c r="E6" s="270"/>
      <c r="F6" s="270"/>
      <c r="G6" s="270"/>
      <c r="H6" s="270"/>
      <c r="I6" s="270"/>
      <c r="J6" s="270"/>
      <c r="K6" s="270"/>
      <c r="L6" s="270"/>
      <c r="M6" s="270"/>
      <c r="O6" s="261" t="s">
        <v>9</v>
      </c>
      <c r="P6" s="261"/>
      <c r="Q6" s="261"/>
      <c r="R6" s="261"/>
      <c r="S6" s="261"/>
      <c r="T6" s="261"/>
      <c r="U6" s="261"/>
      <c r="V6" s="261"/>
      <c r="W6" s="261"/>
      <c r="X6" s="261"/>
      <c r="Y6" s="261"/>
      <c r="Z6" s="261"/>
    </row>
    <row r="7" spans="2:26" ht="172.9" customHeight="1" x14ac:dyDescent="0.35">
      <c r="B7" s="273" t="s">
        <v>10</v>
      </c>
      <c r="C7" s="274"/>
      <c r="D7" s="274"/>
      <c r="E7" s="274"/>
      <c r="F7" s="274"/>
      <c r="G7" s="274"/>
      <c r="H7" s="274"/>
      <c r="I7" s="274"/>
      <c r="J7" s="274"/>
      <c r="K7" s="274"/>
      <c r="L7" s="274"/>
      <c r="M7" s="275"/>
      <c r="O7" s="262" t="s">
        <v>11</v>
      </c>
      <c r="P7" s="263"/>
      <c r="Q7" s="263"/>
      <c r="R7" s="263"/>
      <c r="S7" s="263"/>
      <c r="T7" s="263"/>
      <c r="U7" s="263"/>
      <c r="V7" s="263"/>
      <c r="W7" s="263"/>
      <c r="X7" s="263"/>
      <c r="Y7" s="263"/>
      <c r="Z7" s="264"/>
    </row>
    <row r="8" spans="2:26" ht="149.25" customHeight="1" x14ac:dyDescent="0.35">
      <c r="B8" s="271" t="s">
        <v>12</v>
      </c>
      <c r="C8" s="270"/>
      <c r="D8" s="270"/>
      <c r="E8" s="270"/>
      <c r="F8" s="270"/>
      <c r="G8" s="270"/>
      <c r="H8" s="270"/>
      <c r="I8" s="270"/>
      <c r="J8" s="270"/>
      <c r="K8" s="270"/>
      <c r="L8" s="270"/>
      <c r="M8" s="270"/>
      <c r="O8" s="261" t="s">
        <v>13</v>
      </c>
      <c r="P8" s="261"/>
      <c r="Q8" s="261"/>
      <c r="R8" s="261"/>
      <c r="S8" s="261"/>
      <c r="T8" s="261"/>
      <c r="U8" s="261"/>
      <c r="V8" s="261"/>
      <c r="W8" s="261"/>
      <c r="X8" s="261"/>
      <c r="Y8" s="261"/>
      <c r="Z8" s="261"/>
    </row>
    <row r="9" spans="2:26" ht="149.25" customHeight="1" x14ac:dyDescent="0.35">
      <c r="B9" s="271" t="s">
        <v>14</v>
      </c>
      <c r="C9" s="270"/>
      <c r="D9" s="270"/>
      <c r="E9" s="270"/>
      <c r="F9" s="270"/>
      <c r="G9" s="270"/>
      <c r="H9" s="270"/>
      <c r="I9" s="270"/>
      <c r="J9" s="270"/>
      <c r="K9" s="270"/>
      <c r="L9" s="270"/>
      <c r="M9" s="270"/>
      <c r="O9" s="261" t="s">
        <v>15</v>
      </c>
      <c r="P9" s="261"/>
      <c r="Q9" s="261"/>
      <c r="R9" s="261"/>
      <c r="S9" s="261"/>
      <c r="T9" s="261"/>
      <c r="U9" s="261"/>
      <c r="V9" s="261"/>
      <c r="W9" s="261"/>
      <c r="X9" s="261"/>
      <c r="Y9" s="261"/>
      <c r="Z9" s="261"/>
    </row>
    <row r="10" spans="2:26" ht="360.75" customHeight="1" x14ac:dyDescent="0.35">
      <c r="B10" s="270" t="s">
        <v>16</v>
      </c>
      <c r="C10" s="270"/>
      <c r="D10" s="270"/>
      <c r="E10" s="270"/>
      <c r="F10" s="270"/>
      <c r="G10" s="270"/>
      <c r="H10" s="270"/>
      <c r="I10" s="270"/>
      <c r="J10" s="270"/>
      <c r="K10" s="270"/>
      <c r="L10" s="270"/>
      <c r="M10" s="270"/>
      <c r="O10" s="261" t="s">
        <v>17</v>
      </c>
      <c r="P10" s="261"/>
      <c r="Q10" s="261"/>
      <c r="R10" s="261"/>
      <c r="S10" s="261"/>
      <c r="T10" s="261"/>
      <c r="U10" s="261"/>
      <c r="V10" s="261"/>
      <c r="W10" s="261"/>
      <c r="X10" s="261"/>
      <c r="Y10" s="261"/>
      <c r="Z10" s="261"/>
    </row>
    <row r="11" spans="2:26" ht="70.900000000000006" customHeight="1" x14ac:dyDescent="0.35">
      <c r="B11" s="260"/>
      <c r="C11" s="260"/>
      <c r="D11" s="260"/>
      <c r="E11" s="260"/>
      <c r="F11" s="260"/>
      <c r="G11" s="260"/>
      <c r="H11" s="260"/>
      <c r="I11" s="260"/>
      <c r="J11" s="260"/>
      <c r="K11" s="260"/>
      <c r="L11" s="260"/>
      <c r="M11" s="260"/>
      <c r="O11" s="260"/>
      <c r="P11" s="260"/>
      <c r="Q11" s="260"/>
      <c r="R11" s="260"/>
      <c r="S11" s="260"/>
      <c r="T11" s="260"/>
      <c r="U11" s="260"/>
      <c r="V11" s="260"/>
      <c r="W11" s="260"/>
      <c r="X11" s="260"/>
      <c r="Y11" s="260"/>
      <c r="Z11" s="260"/>
    </row>
    <row r="13" spans="2:26" ht="70.900000000000006" customHeight="1" x14ac:dyDescent="0.35">
      <c r="B13" s="113"/>
      <c r="O13" s="113"/>
    </row>
  </sheetData>
  <mergeCells count="22">
    <mergeCell ref="B11:M11"/>
    <mergeCell ref="B1:M1"/>
    <mergeCell ref="B10:M10"/>
    <mergeCell ref="B6:M6"/>
    <mergeCell ref="B2:M2"/>
    <mergeCell ref="B3:M3"/>
    <mergeCell ref="B8:M8"/>
    <mergeCell ref="B4:M4"/>
    <mergeCell ref="B5:M5"/>
    <mergeCell ref="B9:M9"/>
    <mergeCell ref="B7:M7"/>
    <mergeCell ref="O1:Z1"/>
    <mergeCell ref="O2:Z2"/>
    <mergeCell ref="O3:Z3"/>
    <mergeCell ref="O4:Z4"/>
    <mergeCell ref="O5:Z5"/>
    <mergeCell ref="O11:Z11"/>
    <mergeCell ref="O6:Z6"/>
    <mergeCell ref="O7:Z7"/>
    <mergeCell ref="O8:Z8"/>
    <mergeCell ref="O9:Z9"/>
    <mergeCell ref="O10:Z10"/>
  </mergeCells>
  <pageMargins left="0.7" right="0.7" top="0.75" bottom="0.75" header="0.3" footer="0.3"/>
  <pageSetup paperSize="9" scale="2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F40"/>
  <sheetViews>
    <sheetView zoomScaleNormal="100" workbookViewId="0">
      <selection sqref="A1:F1"/>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243</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313" t="s">
        <v>152</v>
      </c>
      <c r="C3" s="314"/>
      <c r="D3" s="314"/>
      <c r="E3" s="314"/>
      <c r="F3" s="315"/>
    </row>
    <row r="4" spans="1:6" x14ac:dyDescent="0.35">
      <c r="A4" s="31" t="s">
        <v>153</v>
      </c>
      <c r="B4" s="39" t="s">
        <v>154</v>
      </c>
      <c r="C4" s="40" t="s">
        <v>155</v>
      </c>
      <c r="D4" s="41">
        <v>1</v>
      </c>
      <c r="E4" s="68">
        <f>'B-Price Proposal'!E4</f>
        <v>0</v>
      </c>
      <c r="F4" s="68">
        <f>D4*E4</f>
        <v>0</v>
      </c>
    </row>
    <row r="5" spans="1:6" x14ac:dyDescent="0.35">
      <c r="A5" s="31" t="s">
        <v>156</v>
      </c>
      <c r="B5" s="39" t="s">
        <v>157</v>
      </c>
      <c r="C5" s="40" t="s">
        <v>158</v>
      </c>
      <c r="D5" s="41">
        <v>2</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12</v>
      </c>
      <c r="E8" s="70">
        <f>'B-Price Proposal'!E8</f>
        <v>0</v>
      </c>
      <c r="F8" s="70">
        <f>D8*E8</f>
        <v>0</v>
      </c>
    </row>
    <row r="9" spans="1:6" x14ac:dyDescent="0.35">
      <c r="A9" s="19" t="s">
        <v>165</v>
      </c>
      <c r="B9" s="43" t="s">
        <v>166</v>
      </c>
      <c r="C9" s="44" t="s">
        <v>167</v>
      </c>
      <c r="D9" s="45">
        <v>3</v>
      </c>
      <c r="E9" s="70">
        <f>'B-Price Proposal'!E9</f>
        <v>0</v>
      </c>
      <c r="F9" s="70">
        <f t="shared" ref="F9:F12" si="0">D9*E9</f>
        <v>0</v>
      </c>
    </row>
    <row r="10" spans="1:6" x14ac:dyDescent="0.35">
      <c r="A10" s="19" t="s">
        <v>168</v>
      </c>
      <c r="B10" s="43" t="s">
        <v>169</v>
      </c>
      <c r="C10" s="44" t="s">
        <v>170</v>
      </c>
      <c r="D10" s="45">
        <v>2</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12</v>
      </c>
      <c r="E15" s="72">
        <f>'B-Price Proposal'!E15</f>
        <v>0</v>
      </c>
      <c r="F15" s="72">
        <f>D15*E15</f>
        <v>0</v>
      </c>
    </row>
    <row r="16" spans="1:6" x14ac:dyDescent="0.35">
      <c r="A16" s="21" t="s">
        <v>182</v>
      </c>
      <c r="B16" s="46" t="s">
        <v>183</v>
      </c>
      <c r="C16" s="47" t="s">
        <v>184</v>
      </c>
      <c r="D16" s="48">
        <v>6</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15</v>
      </c>
      <c r="E19" s="74">
        <f>'B-Price Proposal'!E19</f>
        <v>0</v>
      </c>
      <c r="F19" s="74">
        <f>D19*E19</f>
        <v>0</v>
      </c>
    </row>
    <row r="20" spans="1:6" x14ac:dyDescent="0.35">
      <c r="A20" s="27" t="s">
        <v>191</v>
      </c>
      <c r="B20" s="49" t="s">
        <v>192</v>
      </c>
      <c r="C20" s="29" t="s">
        <v>193</v>
      </c>
      <c r="D20" s="50">
        <v>0</v>
      </c>
      <c r="E20" s="74">
        <f>'B-Price Proposal'!E20</f>
        <v>0</v>
      </c>
      <c r="F20" s="74">
        <f t="shared" ref="F20:F22" si="1">D20*E20</f>
        <v>0</v>
      </c>
    </row>
    <row r="21" spans="1:6" x14ac:dyDescent="0.35">
      <c r="A21" s="27" t="s">
        <v>194</v>
      </c>
      <c r="B21" s="49" t="s">
        <v>195</v>
      </c>
      <c r="C21" s="29" t="s">
        <v>196</v>
      </c>
      <c r="D21" s="50">
        <v>2</v>
      </c>
      <c r="E21" s="74">
        <f>'B-Price Proposal'!E21</f>
        <v>0</v>
      </c>
      <c r="F21" s="74">
        <f t="shared" si="1"/>
        <v>0</v>
      </c>
    </row>
    <row r="22" spans="1:6" x14ac:dyDescent="0.35">
      <c r="A22" s="27" t="s">
        <v>197</v>
      </c>
      <c r="B22" s="49" t="s">
        <v>198</v>
      </c>
      <c r="C22" s="29" t="s">
        <v>199</v>
      </c>
      <c r="D22" s="50">
        <v>1</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2</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2" spans="1:6" hidden="1" x14ac:dyDescent="0.35">
      <c r="C32" s="4" t="s">
        <v>217</v>
      </c>
      <c r="D32" s="1"/>
    </row>
    <row r="33" spans="2:4" hidden="1" x14ac:dyDescent="0.35">
      <c r="C33" s="2" t="s">
        <v>218</v>
      </c>
      <c r="D33" s="1">
        <v>20</v>
      </c>
    </row>
    <row r="34" spans="2:4" hidden="1" x14ac:dyDescent="0.35">
      <c r="C34" s="2" t="s">
        <v>219</v>
      </c>
      <c r="D34" s="1">
        <v>29</v>
      </c>
    </row>
    <row r="35" spans="2:4" hidden="1" x14ac:dyDescent="0.35">
      <c r="C35" s="2" t="s">
        <v>220</v>
      </c>
      <c r="D35" s="1">
        <v>4</v>
      </c>
    </row>
    <row r="36" spans="2:4" hidden="1" x14ac:dyDescent="0.35">
      <c r="C36" s="2" t="s">
        <v>221</v>
      </c>
      <c r="D36" s="1">
        <v>1</v>
      </c>
    </row>
    <row r="40" spans="2:4" x14ac:dyDescent="0.35">
      <c r="B40" s="3"/>
    </row>
  </sheetData>
  <sheetProtection algorithmName="SHA-512" hashValue="aNTaumccF2Hfz7krht0xQzZ1ynD38baipJOhYGH5gNkMNED0jjlbuCiPQvXEYhbq9D8KUevd2zS+hKUsm5/vug==" saltValue="uJIPCDykkbka0ipGWa3j0Q==" spinCount="100000" sheet="1" objects="1" scenarios="1"/>
  <mergeCells count="14">
    <mergeCell ref="B30:C30"/>
    <mergeCell ref="C31:D31"/>
    <mergeCell ref="A1:F1"/>
    <mergeCell ref="B3:F3"/>
    <mergeCell ref="B6:C6"/>
    <mergeCell ref="B7:F7"/>
    <mergeCell ref="B13:C13"/>
    <mergeCell ref="B14:F14"/>
    <mergeCell ref="B17:C17"/>
    <mergeCell ref="B18:F18"/>
    <mergeCell ref="B23:C23"/>
    <mergeCell ref="B24:F24"/>
    <mergeCell ref="B27:C27"/>
    <mergeCell ref="B28:C28"/>
  </mergeCells>
  <conditionalFormatting sqref="B31">
    <cfRule type="containsText" dxfId="16" priority="1" operator="containsText" text="Y.23.0">
      <formula>NOT(ISERROR(SEARCH("Y.23.0",B31)))</formula>
    </cfRule>
  </conditionalFormatting>
  <conditionalFormatting sqref="E2:F2">
    <cfRule type="cellIs" dxfId="15" priority="2" operator="equal">
      <formula>0</formula>
    </cfRule>
  </conditionalFormatting>
  <pageMargins left="0.7" right="0.7" top="0.75" bottom="0.75" header="0.3" footer="0.3"/>
  <ignoredErrors>
    <ignoredError sqref="F6 F13 F17 F23 F2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H49"/>
  <sheetViews>
    <sheetView zoomScale="85" zoomScaleNormal="85" workbookViewId="0">
      <selection activeCell="F6" sqref="F6"/>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45.5" customHeight="1" x14ac:dyDescent="0.35">
      <c r="A1" s="277" t="s">
        <v>244</v>
      </c>
      <c r="B1" s="277"/>
      <c r="C1" s="277"/>
      <c r="D1" s="277"/>
      <c r="E1" s="277"/>
      <c r="F1" s="277"/>
      <c r="G1" s="277"/>
      <c r="H1" s="278"/>
    </row>
    <row r="2" spans="1:8" ht="59.25" customHeight="1" x14ac:dyDescent="0.35">
      <c r="A2" s="34"/>
      <c r="B2" s="34" t="s">
        <v>19</v>
      </c>
      <c r="C2" s="34" t="s">
        <v>20</v>
      </c>
      <c r="D2" s="34" t="s">
        <v>21</v>
      </c>
      <c r="E2" s="34" t="s">
        <v>233</v>
      </c>
      <c r="F2" s="235" t="s">
        <v>234</v>
      </c>
      <c r="G2" s="67" t="s">
        <v>24</v>
      </c>
      <c r="H2" s="67" t="s">
        <v>25</v>
      </c>
    </row>
    <row r="3" spans="1:8" ht="30" customHeight="1" x14ac:dyDescent="0.35">
      <c r="A3" s="5" t="s">
        <v>26</v>
      </c>
      <c r="B3" s="151" t="s">
        <v>27</v>
      </c>
      <c r="C3" s="152"/>
      <c r="D3" s="152"/>
      <c r="E3" s="152"/>
      <c r="F3" s="236"/>
      <c r="G3" s="152"/>
      <c r="H3" s="153"/>
    </row>
    <row r="4" spans="1:8" ht="20.149999999999999" customHeight="1" x14ac:dyDescent="0.35">
      <c r="A4" s="11" t="s">
        <v>28</v>
      </c>
      <c r="B4" s="23" t="s">
        <v>29</v>
      </c>
      <c r="C4" s="11" t="s">
        <v>30</v>
      </c>
      <c r="D4" s="23" t="s">
        <v>31</v>
      </c>
      <c r="E4" s="141">
        <v>43.38</v>
      </c>
      <c r="F4" s="237"/>
      <c r="G4" s="184">
        <f>'A-Price Proposal'!G4</f>
        <v>0</v>
      </c>
      <c r="H4" s="94">
        <f>F4*G4</f>
        <v>0</v>
      </c>
    </row>
    <row r="5" spans="1:8" ht="20.149999999999999" customHeight="1" x14ac:dyDescent="0.35">
      <c r="A5" s="11" t="s">
        <v>32</v>
      </c>
      <c r="B5" s="23" t="s">
        <v>33</v>
      </c>
      <c r="C5" s="10" t="s">
        <v>34</v>
      </c>
      <c r="D5" s="23" t="s">
        <v>31</v>
      </c>
      <c r="E5" s="141">
        <v>65.460999999999999</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42">
        <v>49.29</v>
      </c>
      <c r="F8" s="240"/>
      <c r="G8" s="185">
        <f>'A-Price Proposal'!G8</f>
        <v>0</v>
      </c>
      <c r="H8" s="95">
        <f>F8*G8</f>
        <v>0</v>
      </c>
    </row>
    <row r="9" spans="1:8" ht="20.149999999999999" customHeight="1" x14ac:dyDescent="0.35">
      <c r="A9" s="19" t="s">
        <v>42</v>
      </c>
      <c r="B9" s="24" t="s">
        <v>43</v>
      </c>
      <c r="C9" s="12" t="s">
        <v>44</v>
      </c>
      <c r="D9" s="20" t="s">
        <v>41</v>
      </c>
      <c r="E9" s="142">
        <v>49.29</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43">
        <v>182.49700000000001</v>
      </c>
      <c r="F12" s="243"/>
      <c r="G12" s="186">
        <f>'A-Price Proposal'!G12</f>
        <v>0</v>
      </c>
      <c r="H12" s="96">
        <f t="shared" ref="H12:H17" si="0">F12*G12</f>
        <v>0</v>
      </c>
    </row>
    <row r="13" spans="1:8" ht="20.149999999999999" customHeight="1" x14ac:dyDescent="0.35">
      <c r="A13" s="21" t="s">
        <v>51</v>
      </c>
      <c r="B13" s="26" t="s">
        <v>52</v>
      </c>
      <c r="C13" s="13" t="s">
        <v>53</v>
      </c>
      <c r="D13" s="22" t="s">
        <v>31</v>
      </c>
      <c r="E13" s="143">
        <v>182.49700000000001</v>
      </c>
      <c r="F13" s="244"/>
      <c r="G13" s="187">
        <f>'A-Price Proposal'!G13</f>
        <v>0</v>
      </c>
      <c r="H13" s="97">
        <f t="shared" si="0"/>
        <v>0</v>
      </c>
    </row>
    <row r="14" spans="1:8" ht="20.149999999999999" customHeight="1" x14ac:dyDescent="0.35">
      <c r="A14" s="21" t="s">
        <v>54</v>
      </c>
      <c r="B14" s="26" t="s">
        <v>55</v>
      </c>
      <c r="C14" s="13" t="s">
        <v>56</v>
      </c>
      <c r="D14" s="22" t="s">
        <v>31</v>
      </c>
      <c r="E14" s="143">
        <v>13.66</v>
      </c>
      <c r="F14" s="244"/>
      <c r="G14" s="187">
        <f>'A-Price Proposal'!G14</f>
        <v>0</v>
      </c>
      <c r="H14" s="97">
        <f t="shared" si="0"/>
        <v>0</v>
      </c>
    </row>
    <row r="15" spans="1:8" ht="20.149999999999999" customHeight="1" x14ac:dyDescent="0.35">
      <c r="A15" s="21" t="s">
        <v>57</v>
      </c>
      <c r="B15" s="26" t="s">
        <v>58</v>
      </c>
      <c r="C15" s="13" t="s">
        <v>59</v>
      </c>
      <c r="D15" s="22" t="s">
        <v>31</v>
      </c>
      <c r="E15" s="143">
        <v>5.72</v>
      </c>
      <c r="F15" s="244"/>
      <c r="G15" s="187">
        <f>'A-Price Proposal'!G15</f>
        <v>0</v>
      </c>
      <c r="H15" s="97">
        <f t="shared" si="0"/>
        <v>0</v>
      </c>
    </row>
    <row r="16" spans="1:8" ht="20.149999999999999" customHeight="1" x14ac:dyDescent="0.35">
      <c r="A16" s="21" t="s">
        <v>60</v>
      </c>
      <c r="B16" s="26" t="s">
        <v>61</v>
      </c>
      <c r="C16" s="13" t="s">
        <v>62</v>
      </c>
      <c r="D16" s="22" t="s">
        <v>63</v>
      </c>
      <c r="E16" s="143">
        <v>0</v>
      </c>
      <c r="F16" s="244"/>
      <c r="G16" s="187">
        <f>'A-Price Proposal'!G16</f>
        <v>0</v>
      </c>
      <c r="H16" s="97">
        <f t="shared" si="0"/>
        <v>0</v>
      </c>
    </row>
    <row r="17" spans="1:8" ht="20.149999999999999" customHeight="1" x14ac:dyDescent="0.35">
      <c r="A17" s="21" t="s">
        <v>64</v>
      </c>
      <c r="B17" s="25" t="s">
        <v>65</v>
      </c>
      <c r="C17" s="13" t="s">
        <v>66</v>
      </c>
      <c r="D17" s="22" t="s">
        <v>31</v>
      </c>
      <c r="E17" s="143">
        <v>60.128</v>
      </c>
      <c r="F17" s="243"/>
      <c r="G17" s="186">
        <f>'A-Price Proposal'!G17</f>
        <v>0</v>
      </c>
      <c r="H17" s="96">
        <f t="shared" si="0"/>
        <v>0</v>
      </c>
    </row>
    <row r="18" spans="1:8" ht="20.149999999999999" customHeight="1" x14ac:dyDescent="0.35">
      <c r="A18" s="21" t="s">
        <v>67</v>
      </c>
      <c r="B18" s="25" t="s">
        <v>68</v>
      </c>
      <c r="C18" s="13" t="s">
        <v>69</v>
      </c>
      <c r="D18" s="22" t="s">
        <v>31</v>
      </c>
      <c r="E18" s="143">
        <v>47.3</v>
      </c>
      <c r="F18" s="243"/>
      <c r="G18" s="186">
        <f>'A-Price Proposal'!G18</f>
        <v>0</v>
      </c>
      <c r="H18" s="96">
        <f t="shared" ref="H18:H20" si="1">F18*G18</f>
        <v>0</v>
      </c>
    </row>
    <row r="19" spans="1:8" ht="20.149999999999999" customHeight="1" x14ac:dyDescent="0.35">
      <c r="A19" s="21" t="s">
        <v>70</v>
      </c>
      <c r="B19" s="25" t="s">
        <v>71</v>
      </c>
      <c r="C19" s="13" t="s">
        <v>72</v>
      </c>
      <c r="D19" s="22" t="s">
        <v>31</v>
      </c>
      <c r="E19" s="143">
        <v>25.757999999999999</v>
      </c>
      <c r="F19" s="243"/>
      <c r="G19" s="186">
        <f>'A-Price Proposal'!G19</f>
        <v>0</v>
      </c>
      <c r="H19" s="96">
        <f t="shared" si="1"/>
        <v>0</v>
      </c>
    </row>
    <row r="20" spans="1:8" ht="20.149999999999999" customHeight="1" x14ac:dyDescent="0.35">
      <c r="A20" s="21" t="s">
        <v>73</v>
      </c>
      <c r="B20" s="25" t="s">
        <v>74</v>
      </c>
      <c r="C20" s="14" t="s">
        <v>75</v>
      </c>
      <c r="D20" s="22" t="s">
        <v>31</v>
      </c>
      <c r="E20" s="143">
        <v>73.674000000000007</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44">
        <v>67.715000000000003</v>
      </c>
      <c r="F23" s="247"/>
      <c r="G23" s="188">
        <f>'A-Price Proposal'!G23</f>
        <v>0</v>
      </c>
      <c r="H23" s="98">
        <f t="shared" ref="H23:H28" si="2">F23*G23</f>
        <v>0</v>
      </c>
    </row>
    <row r="24" spans="1:8" ht="20.149999999999999" customHeight="1" x14ac:dyDescent="0.35">
      <c r="A24" s="27" t="s">
        <v>83</v>
      </c>
      <c r="B24" s="28" t="s">
        <v>84</v>
      </c>
      <c r="C24" s="15" t="s">
        <v>85</v>
      </c>
      <c r="D24" s="30" t="s">
        <v>31</v>
      </c>
      <c r="E24" s="136">
        <v>51.256</v>
      </c>
      <c r="F24" s="248"/>
      <c r="G24" s="189">
        <f>'A-Price Proposal'!G24</f>
        <v>0</v>
      </c>
      <c r="H24" s="99">
        <f t="shared" si="2"/>
        <v>0</v>
      </c>
    </row>
    <row r="25" spans="1:8" ht="20.149999999999999" customHeight="1" x14ac:dyDescent="0.35">
      <c r="A25" s="27" t="s">
        <v>86</v>
      </c>
      <c r="B25" s="28" t="s">
        <v>87</v>
      </c>
      <c r="C25" s="15" t="s">
        <v>88</v>
      </c>
      <c r="D25" s="30" t="s">
        <v>31</v>
      </c>
      <c r="E25" s="136">
        <v>56.3</v>
      </c>
      <c r="F25" s="248"/>
      <c r="G25" s="189">
        <f>'A-Price Proposal'!G25</f>
        <v>0</v>
      </c>
      <c r="H25" s="99">
        <f t="shared" si="2"/>
        <v>0</v>
      </c>
    </row>
    <row r="26" spans="1:8" ht="20.149999999999999" customHeight="1" x14ac:dyDescent="0.35">
      <c r="A26" s="27" t="s">
        <v>89</v>
      </c>
      <c r="B26" s="28" t="s">
        <v>90</v>
      </c>
      <c r="C26" s="16" t="s">
        <v>91</v>
      </c>
      <c r="D26" s="30" t="s">
        <v>31</v>
      </c>
      <c r="E26" s="136">
        <v>56.3</v>
      </c>
      <c r="F26" s="248"/>
      <c r="G26" s="189">
        <f>'A-Price Proposal'!G26</f>
        <v>0</v>
      </c>
      <c r="H26" s="99">
        <f t="shared" si="2"/>
        <v>0</v>
      </c>
    </row>
    <row r="27" spans="1:8" ht="20.149999999999999" customHeight="1" x14ac:dyDescent="0.35">
      <c r="A27" s="27" t="s">
        <v>92</v>
      </c>
      <c r="B27" s="28" t="s">
        <v>49</v>
      </c>
      <c r="C27" s="16" t="s">
        <v>50</v>
      </c>
      <c r="D27" s="30" t="s">
        <v>31</v>
      </c>
      <c r="E27" s="136">
        <v>107.556</v>
      </c>
      <c r="F27" s="248"/>
      <c r="G27" s="189">
        <f>'A-Price Proposal'!G27</f>
        <v>0</v>
      </c>
      <c r="H27" s="99">
        <f t="shared" si="2"/>
        <v>0</v>
      </c>
    </row>
    <row r="28" spans="1:8" ht="20.149999999999999" customHeight="1" x14ac:dyDescent="0.35">
      <c r="A28" s="27" t="s">
        <v>93</v>
      </c>
      <c r="B28" s="86" t="s">
        <v>52</v>
      </c>
      <c r="C28" s="16" t="s">
        <v>53</v>
      </c>
      <c r="D28" s="30" t="s">
        <v>31</v>
      </c>
      <c r="E28" s="136">
        <v>107.556</v>
      </c>
      <c r="F28" s="248"/>
      <c r="G28" s="189">
        <f>'A-Price Proposal'!G28</f>
        <v>0</v>
      </c>
      <c r="H28" s="99">
        <f t="shared" si="2"/>
        <v>0</v>
      </c>
    </row>
    <row r="29" spans="1:8" ht="30" customHeight="1" x14ac:dyDescent="0.35">
      <c r="A29" s="8" t="s">
        <v>77</v>
      </c>
      <c r="B29" s="284" t="s">
        <v>94</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41">
        <v>4</v>
      </c>
      <c r="F31" s="237"/>
      <c r="G31" s="184">
        <f>'A-Price Proposal'!G31</f>
        <v>0</v>
      </c>
      <c r="H31" s="94">
        <f>F31*G31</f>
        <v>0</v>
      </c>
    </row>
    <row r="32" spans="1:8" ht="20.149999999999999" customHeight="1" x14ac:dyDescent="0.35">
      <c r="A32" s="31" t="s">
        <v>100</v>
      </c>
      <c r="B32" s="32" t="s">
        <v>101</v>
      </c>
      <c r="C32" s="11" t="s">
        <v>102</v>
      </c>
      <c r="D32" s="23" t="s">
        <v>41</v>
      </c>
      <c r="E32" s="141">
        <v>23.62</v>
      </c>
      <c r="F32" s="237"/>
      <c r="G32" s="184">
        <f>'A-Price Proposal'!G32</f>
        <v>0</v>
      </c>
      <c r="H32" s="94">
        <f t="shared" ref="H32:H34" si="3">F32*G32</f>
        <v>0</v>
      </c>
    </row>
    <row r="33" spans="1:8" ht="20.149999999999999" customHeight="1" x14ac:dyDescent="0.35">
      <c r="A33" s="31" t="s">
        <v>103</v>
      </c>
      <c r="B33" s="32" t="s">
        <v>104</v>
      </c>
      <c r="C33" s="11" t="s">
        <v>105</v>
      </c>
      <c r="D33" s="23" t="s">
        <v>63</v>
      </c>
      <c r="E33" s="141">
        <v>12</v>
      </c>
      <c r="F33" s="237"/>
      <c r="G33" s="184">
        <f>'A-Price Proposal'!G33</f>
        <v>0</v>
      </c>
      <c r="H33" s="94">
        <f t="shared" si="3"/>
        <v>0</v>
      </c>
    </row>
    <row r="34" spans="1:8" ht="20.149999999999999" customHeight="1" x14ac:dyDescent="0.35">
      <c r="A34" s="31" t="s">
        <v>106</v>
      </c>
      <c r="B34" s="32" t="s">
        <v>107</v>
      </c>
      <c r="C34" s="11" t="s">
        <v>108</v>
      </c>
      <c r="D34" s="23" t="s">
        <v>63</v>
      </c>
      <c r="E34" s="141">
        <v>6</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69" t="s">
        <v>111</v>
      </c>
      <c r="C36" s="158"/>
      <c r="D36" s="158"/>
      <c r="E36" s="158"/>
      <c r="F36" s="250"/>
      <c r="G36" s="158"/>
      <c r="H36" s="159"/>
    </row>
    <row r="37" spans="1:8" ht="20.149999999999999" customHeight="1" x14ac:dyDescent="0.35">
      <c r="A37" s="19" t="s">
        <v>112</v>
      </c>
      <c r="B37" s="24" t="s">
        <v>113</v>
      </c>
      <c r="C37" s="17" t="s">
        <v>114</v>
      </c>
      <c r="D37" s="20" t="s">
        <v>63</v>
      </c>
      <c r="E37" s="142">
        <v>2</v>
      </c>
      <c r="F37" s="240"/>
      <c r="G37" s="185">
        <f>'A-Price Proposal'!G37</f>
        <v>0</v>
      </c>
      <c r="H37" s="95">
        <f>F37*G37</f>
        <v>0</v>
      </c>
    </row>
    <row r="38" spans="1:8" ht="20.149999999999999" customHeight="1" x14ac:dyDescent="0.35">
      <c r="A38" s="19" t="s">
        <v>115</v>
      </c>
      <c r="B38" s="24" t="s">
        <v>116</v>
      </c>
      <c r="C38" s="17" t="s">
        <v>117</v>
      </c>
      <c r="D38" s="20" t="s">
        <v>63</v>
      </c>
      <c r="E38" s="142">
        <v>2</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43">
        <v>8.68</v>
      </c>
      <c r="F41" s="244"/>
      <c r="G41" s="187">
        <f>'A-Price Proposal'!G41</f>
        <v>0</v>
      </c>
      <c r="H41" s="97">
        <f>F41*G41</f>
        <v>0</v>
      </c>
    </row>
    <row r="42" spans="1:8" ht="20.149999999999999" customHeight="1" x14ac:dyDescent="0.35">
      <c r="A42" s="21" t="s">
        <v>124</v>
      </c>
      <c r="B42" s="25" t="s">
        <v>125</v>
      </c>
      <c r="C42" s="13" t="s">
        <v>126</v>
      </c>
      <c r="D42" s="22" t="s">
        <v>127</v>
      </c>
      <c r="E42" s="143">
        <v>173.6</v>
      </c>
      <c r="F42" s="244"/>
      <c r="G42" s="187">
        <f>'A-Price Proposal'!G42</f>
        <v>0</v>
      </c>
      <c r="H42" s="97">
        <f>F42*G42</f>
        <v>0</v>
      </c>
    </row>
    <row r="43" spans="1:8" ht="20.149999999999999" customHeight="1" x14ac:dyDescent="0.35">
      <c r="A43" s="21" t="s">
        <v>128</v>
      </c>
      <c r="B43" s="25" t="s">
        <v>129</v>
      </c>
      <c r="C43" s="13" t="s">
        <v>130</v>
      </c>
      <c r="D43" s="22" t="s">
        <v>31</v>
      </c>
      <c r="E43" s="143">
        <v>2.3940000000000001</v>
      </c>
      <c r="F43" s="244"/>
      <c r="G43" s="187">
        <f>'A-Price Proposal'!G43</f>
        <v>0</v>
      </c>
      <c r="H43" s="97">
        <f t="shared" ref="H43:H44" si="4">F43*G43</f>
        <v>0</v>
      </c>
    </row>
    <row r="44" spans="1:8" ht="20.149999999999999" customHeight="1" x14ac:dyDescent="0.35">
      <c r="A44" s="21" t="s">
        <v>131</v>
      </c>
      <c r="B44" s="25" t="s">
        <v>132</v>
      </c>
      <c r="C44" s="13" t="s">
        <v>133</v>
      </c>
      <c r="D44" s="22" t="s">
        <v>127</v>
      </c>
      <c r="E44" s="143">
        <v>17.053999999999998</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6">
        <v>1</v>
      </c>
      <c r="F47" s="253"/>
      <c r="G47" s="189">
        <f>'A-Price Proposal'!G47</f>
        <v>0</v>
      </c>
      <c r="H47" s="115">
        <f>F47*G47</f>
        <v>0</v>
      </c>
    </row>
    <row r="48" spans="1:8" ht="30" customHeight="1" x14ac:dyDescent="0.35">
      <c r="A48" s="116" t="s">
        <v>135</v>
      </c>
      <c r="B48" s="285" t="s">
        <v>141</v>
      </c>
      <c r="C48" s="286"/>
      <c r="D48" s="287"/>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8C5BW7xRzUNITUuHrx+RE2YSXEkFrfLxFP2O4rv53ETIrBY553fHPc6az11H92SGyBehQBE1AjJBmjQbXdPj5w==" saltValue="0ljgv2M1i7rO8qZwfX2Itw==" spinCount="100000" sheet="1" objects="1" scenarios="1"/>
  <mergeCells count="10">
    <mergeCell ref="B49:D49"/>
    <mergeCell ref="A1:H1"/>
    <mergeCell ref="B39:D39"/>
    <mergeCell ref="B45:D45"/>
    <mergeCell ref="B6:D6"/>
    <mergeCell ref="B10:D10"/>
    <mergeCell ref="B21:D21"/>
    <mergeCell ref="B29:D29"/>
    <mergeCell ref="B35:D35"/>
    <mergeCell ref="B48:D48"/>
  </mergeCells>
  <conditionalFormatting sqref="G2:H2">
    <cfRule type="cellIs" dxfId="14" priority="1"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F40"/>
  <sheetViews>
    <sheetView zoomScaleNormal="100" workbookViewId="0">
      <selection sqref="A1:F31"/>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245</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313" t="s">
        <v>152</v>
      </c>
      <c r="C3" s="314"/>
      <c r="D3" s="314"/>
      <c r="E3" s="314"/>
      <c r="F3" s="315"/>
    </row>
    <row r="4" spans="1:6" x14ac:dyDescent="0.35">
      <c r="A4" s="31" t="s">
        <v>153</v>
      </c>
      <c r="B4" s="39" t="s">
        <v>154</v>
      </c>
      <c r="C4" s="40" t="s">
        <v>155</v>
      </c>
      <c r="D4" s="41">
        <v>2</v>
      </c>
      <c r="E4" s="68">
        <f>'B-Price Proposal'!E4</f>
        <v>0</v>
      </c>
      <c r="F4" s="68">
        <f>D4*E4</f>
        <v>0</v>
      </c>
    </row>
    <row r="5" spans="1:6" x14ac:dyDescent="0.35">
      <c r="A5" s="31" t="s">
        <v>156</v>
      </c>
      <c r="B5" s="39" t="s">
        <v>157</v>
      </c>
      <c r="C5" s="40" t="s">
        <v>158</v>
      </c>
      <c r="D5" s="41">
        <v>2</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8</v>
      </c>
      <c r="E8" s="70">
        <f>'B-Price Proposal'!E8</f>
        <v>0</v>
      </c>
      <c r="F8" s="70">
        <f>D8*E8</f>
        <v>0</v>
      </c>
    </row>
    <row r="9" spans="1:6" x14ac:dyDescent="0.35">
      <c r="A9" s="19" t="s">
        <v>165</v>
      </c>
      <c r="B9" s="43" t="s">
        <v>166</v>
      </c>
      <c r="C9" s="44" t="s">
        <v>167</v>
      </c>
      <c r="D9" s="45">
        <v>2</v>
      </c>
      <c r="E9" s="70">
        <f>'B-Price Proposal'!E9</f>
        <v>0</v>
      </c>
      <c r="F9" s="70">
        <f t="shared" ref="F9:F12" si="0">D9*E9</f>
        <v>0</v>
      </c>
    </row>
    <row r="10" spans="1:6" x14ac:dyDescent="0.35">
      <c r="A10" s="19" t="s">
        <v>168</v>
      </c>
      <c r="B10" s="43" t="s">
        <v>169</v>
      </c>
      <c r="C10" s="44" t="s">
        <v>170</v>
      </c>
      <c r="D10" s="45">
        <v>2</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8</v>
      </c>
      <c r="E15" s="72">
        <f>'B-Price Proposal'!E15</f>
        <v>0</v>
      </c>
      <c r="F15" s="72">
        <f>D15*E15</f>
        <v>0</v>
      </c>
    </row>
    <row r="16" spans="1:6" x14ac:dyDescent="0.35">
      <c r="A16" s="21" t="s">
        <v>182</v>
      </c>
      <c r="B16" s="46" t="s">
        <v>183</v>
      </c>
      <c r="C16" s="47" t="s">
        <v>184</v>
      </c>
      <c r="D16" s="48">
        <v>5</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17</v>
      </c>
      <c r="E19" s="74">
        <f>'B-Price Proposal'!E19</f>
        <v>0</v>
      </c>
      <c r="F19" s="74">
        <f>D19*E19</f>
        <v>0</v>
      </c>
    </row>
    <row r="20" spans="1:6" x14ac:dyDescent="0.35">
      <c r="A20" s="27" t="s">
        <v>191</v>
      </c>
      <c r="B20" s="49" t="s">
        <v>192</v>
      </c>
      <c r="C20" s="29" t="s">
        <v>193</v>
      </c>
      <c r="D20" s="50">
        <v>1</v>
      </c>
      <c r="E20" s="74">
        <f>'B-Price Proposal'!E20</f>
        <v>0</v>
      </c>
      <c r="F20" s="74">
        <f t="shared" ref="F20:F22" si="1">D20*E20</f>
        <v>0</v>
      </c>
    </row>
    <row r="21" spans="1:6" x14ac:dyDescent="0.35">
      <c r="A21" s="27" t="s">
        <v>194</v>
      </c>
      <c r="B21" s="49" t="s">
        <v>195</v>
      </c>
      <c r="C21" s="29" t="s">
        <v>196</v>
      </c>
      <c r="D21" s="50">
        <v>0</v>
      </c>
      <c r="E21" s="74">
        <f>'B-Price Proposal'!E21</f>
        <v>0</v>
      </c>
      <c r="F21" s="74">
        <f t="shared" si="1"/>
        <v>0</v>
      </c>
    </row>
    <row r="22" spans="1:6" x14ac:dyDescent="0.35">
      <c r="A22" s="27" t="s">
        <v>197</v>
      </c>
      <c r="B22" s="49" t="s">
        <v>198</v>
      </c>
      <c r="C22" s="29" t="s">
        <v>199</v>
      </c>
      <c r="D22" s="50">
        <v>0</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3</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2" spans="1:6" hidden="1" x14ac:dyDescent="0.35">
      <c r="C32" s="4" t="s">
        <v>217</v>
      </c>
      <c r="D32" s="1"/>
    </row>
    <row r="33" spans="2:4" hidden="1" x14ac:dyDescent="0.35">
      <c r="C33" s="2" t="s">
        <v>218</v>
      </c>
      <c r="D33" s="1">
        <v>20</v>
      </c>
    </row>
    <row r="34" spans="2:4" hidden="1" x14ac:dyDescent="0.35">
      <c r="C34" s="2" t="s">
        <v>219</v>
      </c>
      <c r="D34" s="1">
        <v>29</v>
      </c>
    </row>
    <row r="35" spans="2:4" hidden="1" x14ac:dyDescent="0.35">
      <c r="C35" s="2" t="s">
        <v>220</v>
      </c>
      <c r="D35" s="1">
        <v>4</v>
      </c>
    </row>
    <row r="36" spans="2:4" hidden="1" x14ac:dyDescent="0.35">
      <c r="C36" s="2" t="s">
        <v>221</v>
      </c>
      <c r="D36" s="1">
        <v>1</v>
      </c>
    </row>
    <row r="40" spans="2:4" x14ac:dyDescent="0.35">
      <c r="B40" s="3"/>
    </row>
  </sheetData>
  <sheetProtection algorithmName="SHA-512" hashValue="TOqJMJGDC4AHCO4wM2OMourFXKNILjpuRZcPUZbskFESwRfpmXt8XUOuhMAQGFAo7OrlFoFBsSfKTowicTwM6Q==" saltValue="VqAw4V6cYNHbQWG/wSJawQ==" spinCount="100000" sheet="1" objects="1" scenarios="1"/>
  <mergeCells count="14">
    <mergeCell ref="B30:C30"/>
    <mergeCell ref="C31:D31"/>
    <mergeCell ref="A1:F1"/>
    <mergeCell ref="B3:F3"/>
    <mergeCell ref="B7:F7"/>
    <mergeCell ref="B6:C6"/>
    <mergeCell ref="B13:C13"/>
    <mergeCell ref="B14:F14"/>
    <mergeCell ref="B17:C17"/>
    <mergeCell ref="B18:F18"/>
    <mergeCell ref="B23:C23"/>
    <mergeCell ref="B24:F24"/>
    <mergeCell ref="B27:C27"/>
    <mergeCell ref="B28:C28"/>
  </mergeCells>
  <conditionalFormatting sqref="B31">
    <cfRule type="containsText" dxfId="13" priority="1" operator="containsText" text="Y.23.0">
      <formula>NOT(ISERROR(SEARCH("Y.23.0",B31)))</formula>
    </cfRule>
  </conditionalFormatting>
  <conditionalFormatting sqref="E2:F2">
    <cfRule type="cellIs" dxfId="12" priority="2" operator="equal">
      <formula>0</formula>
    </cfRule>
  </conditionalFormatting>
  <pageMargins left="0.7" right="0.7" top="0.75" bottom="0.75" header="0.3" footer="0.3"/>
  <ignoredErrors>
    <ignoredError sqref="F6 F13 F17 F23 F2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H49"/>
  <sheetViews>
    <sheetView zoomScale="85" zoomScaleNormal="85" workbookViewId="0">
      <selection activeCell="E4" sqref="E4"/>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50" customHeight="1" x14ac:dyDescent="0.35">
      <c r="A1" s="277" t="s">
        <v>246</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236"/>
      <c r="G3" s="152"/>
      <c r="H3" s="153"/>
    </row>
    <row r="4" spans="1:8" ht="20.149999999999999" customHeight="1" x14ac:dyDescent="0.35">
      <c r="A4" s="11" t="s">
        <v>28</v>
      </c>
      <c r="B4" s="23" t="s">
        <v>29</v>
      </c>
      <c r="C4" s="11" t="s">
        <v>30</v>
      </c>
      <c r="D4" s="23" t="s">
        <v>31</v>
      </c>
      <c r="E4" s="141">
        <v>34.223999999999997</v>
      </c>
      <c r="F4" s="237"/>
      <c r="G4" s="184">
        <f>'A-Price Proposal'!G4</f>
        <v>0</v>
      </c>
      <c r="H4" s="94">
        <f>F4*G4</f>
        <v>0</v>
      </c>
    </row>
    <row r="5" spans="1:8" ht="20.149999999999999" customHeight="1" x14ac:dyDescent="0.35">
      <c r="A5" s="11" t="s">
        <v>32</v>
      </c>
      <c r="B5" s="23" t="s">
        <v>33</v>
      </c>
      <c r="C5" s="10" t="s">
        <v>34</v>
      </c>
      <c r="D5" s="23" t="s">
        <v>31</v>
      </c>
      <c r="E5" s="141">
        <v>37.85</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42">
        <v>61.326000000000001</v>
      </c>
      <c r="F8" s="240"/>
      <c r="G8" s="185">
        <f>'A-Price Proposal'!G8</f>
        <v>0</v>
      </c>
      <c r="H8" s="95">
        <f>F8*G8</f>
        <v>0</v>
      </c>
    </row>
    <row r="9" spans="1:8" ht="20.149999999999999" customHeight="1" x14ac:dyDescent="0.35">
      <c r="A9" s="19" t="s">
        <v>42</v>
      </c>
      <c r="B9" s="24" t="s">
        <v>43</v>
      </c>
      <c r="C9" s="12" t="s">
        <v>44</v>
      </c>
      <c r="D9" s="20" t="s">
        <v>41</v>
      </c>
      <c r="E9" s="142">
        <v>61.326000000000001</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43">
        <v>176.005</v>
      </c>
      <c r="F12" s="243"/>
      <c r="G12" s="186">
        <f>'A-Price Proposal'!G12</f>
        <v>0</v>
      </c>
      <c r="H12" s="96">
        <f t="shared" ref="H12:H17" si="0">F12*G12</f>
        <v>0</v>
      </c>
    </row>
    <row r="13" spans="1:8" ht="20.149999999999999" customHeight="1" x14ac:dyDescent="0.35">
      <c r="A13" s="21" t="s">
        <v>51</v>
      </c>
      <c r="B13" s="26" t="s">
        <v>52</v>
      </c>
      <c r="C13" s="13" t="s">
        <v>53</v>
      </c>
      <c r="D13" s="22" t="s">
        <v>31</v>
      </c>
      <c r="E13" s="143">
        <v>176.005</v>
      </c>
      <c r="F13" s="244"/>
      <c r="G13" s="187">
        <f>'A-Price Proposal'!G13</f>
        <v>0</v>
      </c>
      <c r="H13" s="97">
        <f t="shared" si="0"/>
        <v>0</v>
      </c>
    </row>
    <row r="14" spans="1:8" ht="20.149999999999999" customHeight="1" x14ac:dyDescent="0.35">
      <c r="A14" s="21" t="s">
        <v>54</v>
      </c>
      <c r="B14" s="26" t="s">
        <v>55</v>
      </c>
      <c r="C14" s="13" t="s">
        <v>56</v>
      </c>
      <c r="D14" s="22" t="s">
        <v>31</v>
      </c>
      <c r="E14" s="143">
        <v>10.968</v>
      </c>
      <c r="F14" s="244"/>
      <c r="G14" s="187">
        <f>'A-Price Proposal'!G14</f>
        <v>0</v>
      </c>
      <c r="H14" s="97">
        <f t="shared" si="0"/>
        <v>0</v>
      </c>
    </row>
    <row r="15" spans="1:8" ht="20.149999999999999" customHeight="1" x14ac:dyDescent="0.35">
      <c r="A15" s="21" t="s">
        <v>57</v>
      </c>
      <c r="B15" s="26" t="s">
        <v>58</v>
      </c>
      <c r="C15" s="13" t="s">
        <v>59</v>
      </c>
      <c r="D15" s="22" t="s">
        <v>31</v>
      </c>
      <c r="E15" s="143">
        <v>0</v>
      </c>
      <c r="F15" s="244"/>
      <c r="G15" s="187">
        <f>'A-Price Proposal'!G15</f>
        <v>0</v>
      </c>
      <c r="H15" s="97">
        <f t="shared" si="0"/>
        <v>0</v>
      </c>
    </row>
    <row r="16" spans="1:8" ht="20.149999999999999" customHeight="1" x14ac:dyDescent="0.35">
      <c r="A16" s="21" t="s">
        <v>60</v>
      </c>
      <c r="B16" s="26" t="s">
        <v>61</v>
      </c>
      <c r="C16" s="13" t="s">
        <v>62</v>
      </c>
      <c r="D16" s="22" t="s">
        <v>63</v>
      </c>
      <c r="E16" s="143">
        <v>0</v>
      </c>
      <c r="F16" s="244"/>
      <c r="G16" s="187">
        <f>'A-Price Proposal'!G16</f>
        <v>0</v>
      </c>
      <c r="H16" s="97">
        <f t="shared" si="0"/>
        <v>0</v>
      </c>
    </row>
    <row r="17" spans="1:8" ht="20.149999999999999" customHeight="1" x14ac:dyDescent="0.35">
      <c r="A17" s="21" t="s">
        <v>64</v>
      </c>
      <c r="B17" s="25" t="s">
        <v>65</v>
      </c>
      <c r="C17" s="13" t="s">
        <v>66</v>
      </c>
      <c r="D17" s="22" t="s">
        <v>31</v>
      </c>
      <c r="E17" s="143">
        <v>56.389000000000003</v>
      </c>
      <c r="F17" s="243"/>
      <c r="G17" s="186">
        <f>'A-Price Proposal'!G17</f>
        <v>0</v>
      </c>
      <c r="H17" s="96">
        <f t="shared" si="0"/>
        <v>0</v>
      </c>
    </row>
    <row r="18" spans="1:8" ht="20.149999999999999" customHeight="1" x14ac:dyDescent="0.35">
      <c r="A18" s="21" t="s">
        <v>67</v>
      </c>
      <c r="B18" s="25" t="s">
        <v>68</v>
      </c>
      <c r="C18" s="13" t="s">
        <v>69</v>
      </c>
      <c r="D18" s="22" t="s">
        <v>31</v>
      </c>
      <c r="E18" s="143">
        <v>39.820999999999998</v>
      </c>
      <c r="F18" s="243"/>
      <c r="G18" s="186">
        <f>'A-Price Proposal'!G18</f>
        <v>0</v>
      </c>
      <c r="H18" s="96">
        <f t="shared" ref="H18:H20" si="1">F18*G18</f>
        <v>0</v>
      </c>
    </row>
    <row r="19" spans="1:8" ht="20.149999999999999" customHeight="1" x14ac:dyDescent="0.35">
      <c r="A19" s="21" t="s">
        <v>70</v>
      </c>
      <c r="B19" s="25" t="s">
        <v>71</v>
      </c>
      <c r="C19" s="13" t="s">
        <v>72</v>
      </c>
      <c r="D19" s="22" t="s">
        <v>31</v>
      </c>
      <c r="E19" s="143">
        <v>20.448</v>
      </c>
      <c r="F19" s="243"/>
      <c r="G19" s="186">
        <f>'A-Price Proposal'!G19</f>
        <v>0</v>
      </c>
      <c r="H19" s="96">
        <f t="shared" si="1"/>
        <v>0</v>
      </c>
    </row>
    <row r="20" spans="1:8" ht="20.149999999999999" customHeight="1" x14ac:dyDescent="0.35">
      <c r="A20" s="21" t="s">
        <v>73</v>
      </c>
      <c r="B20" s="25" t="s">
        <v>74</v>
      </c>
      <c r="C20" s="14" t="s">
        <v>75</v>
      </c>
      <c r="D20" s="22" t="s">
        <v>31</v>
      </c>
      <c r="E20" s="143">
        <v>57.6</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44">
        <v>67.715000000000003</v>
      </c>
      <c r="F23" s="247"/>
      <c r="G23" s="188">
        <f>'A-Price Proposal'!G23</f>
        <v>0</v>
      </c>
      <c r="H23" s="98">
        <f t="shared" ref="H23:H28" si="2">F23*G23</f>
        <v>0</v>
      </c>
    </row>
    <row r="24" spans="1:8" ht="20.149999999999999" customHeight="1" x14ac:dyDescent="0.35">
      <c r="A24" s="27" t="s">
        <v>83</v>
      </c>
      <c r="B24" s="28" t="s">
        <v>84</v>
      </c>
      <c r="C24" s="15" t="s">
        <v>85</v>
      </c>
      <c r="D24" s="30" t="s">
        <v>31</v>
      </c>
      <c r="E24" s="136">
        <v>0</v>
      </c>
      <c r="F24" s="248"/>
      <c r="G24" s="189">
        <f>'A-Price Proposal'!G24</f>
        <v>0</v>
      </c>
      <c r="H24" s="99">
        <f t="shared" si="2"/>
        <v>0</v>
      </c>
    </row>
    <row r="25" spans="1:8" ht="20.149999999999999" customHeight="1" x14ac:dyDescent="0.35">
      <c r="A25" s="27" t="s">
        <v>86</v>
      </c>
      <c r="B25" s="28" t="s">
        <v>87</v>
      </c>
      <c r="C25" s="15" t="s">
        <v>88</v>
      </c>
      <c r="D25" s="30" t="s">
        <v>31</v>
      </c>
      <c r="E25" s="136">
        <v>0</v>
      </c>
      <c r="F25" s="248"/>
      <c r="G25" s="189">
        <f>'A-Price Proposal'!G25</f>
        <v>0</v>
      </c>
      <c r="H25" s="99">
        <f t="shared" si="2"/>
        <v>0</v>
      </c>
    </row>
    <row r="26" spans="1:8" ht="20.149999999999999" customHeight="1" x14ac:dyDescent="0.35">
      <c r="A26" s="27" t="s">
        <v>89</v>
      </c>
      <c r="B26" s="28" t="s">
        <v>90</v>
      </c>
      <c r="C26" s="16" t="s">
        <v>91</v>
      </c>
      <c r="D26" s="30" t="s">
        <v>31</v>
      </c>
      <c r="E26" s="136">
        <v>37.85</v>
      </c>
      <c r="F26" s="248"/>
      <c r="G26" s="189">
        <f>'A-Price Proposal'!G26</f>
        <v>0</v>
      </c>
      <c r="H26" s="99">
        <f t="shared" si="2"/>
        <v>0</v>
      </c>
    </row>
    <row r="27" spans="1:8" ht="20.149999999999999" customHeight="1" x14ac:dyDescent="0.35">
      <c r="A27" s="27" t="s">
        <v>92</v>
      </c>
      <c r="B27" s="28" t="s">
        <v>49</v>
      </c>
      <c r="C27" s="16" t="s">
        <v>50</v>
      </c>
      <c r="D27" s="30" t="s">
        <v>31</v>
      </c>
      <c r="E27" s="136">
        <v>34.223999999999997</v>
      </c>
      <c r="F27" s="248"/>
      <c r="G27" s="189">
        <f>'A-Price Proposal'!G27</f>
        <v>0</v>
      </c>
      <c r="H27" s="99">
        <f t="shared" si="2"/>
        <v>0</v>
      </c>
    </row>
    <row r="28" spans="1:8" ht="20.149999999999999" customHeight="1" x14ac:dyDescent="0.35">
      <c r="A28" s="27" t="s">
        <v>93</v>
      </c>
      <c r="B28" s="86" t="s">
        <v>52</v>
      </c>
      <c r="C28" s="16" t="s">
        <v>53</v>
      </c>
      <c r="D28" s="30" t="s">
        <v>31</v>
      </c>
      <c r="E28" s="136">
        <v>34.223999999999997</v>
      </c>
      <c r="F28" s="248"/>
      <c r="G28" s="189">
        <f>'A-Price Proposal'!G28</f>
        <v>0</v>
      </c>
      <c r="H28" s="99">
        <f t="shared" si="2"/>
        <v>0</v>
      </c>
    </row>
    <row r="29" spans="1:8" ht="30" customHeight="1" x14ac:dyDescent="0.35">
      <c r="A29" s="8" t="s">
        <v>77</v>
      </c>
      <c r="B29" s="284" t="s">
        <v>94</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41">
        <v>0</v>
      </c>
      <c r="F31" s="237"/>
      <c r="G31" s="184">
        <f>'A-Price Proposal'!G31</f>
        <v>0</v>
      </c>
      <c r="H31" s="94">
        <f>F31*G31</f>
        <v>0</v>
      </c>
    </row>
    <row r="32" spans="1:8" ht="20.149999999999999" customHeight="1" x14ac:dyDescent="0.35">
      <c r="A32" s="31" t="s">
        <v>100</v>
      </c>
      <c r="B32" s="32" t="s">
        <v>101</v>
      </c>
      <c r="C32" s="11" t="s">
        <v>102</v>
      </c>
      <c r="D32" s="23" t="s">
        <v>41</v>
      </c>
      <c r="E32" s="141">
        <v>0</v>
      </c>
      <c r="F32" s="237"/>
      <c r="G32" s="184">
        <f>'A-Price Proposal'!G32</f>
        <v>0</v>
      </c>
      <c r="H32" s="94">
        <f t="shared" ref="H32:H34" si="3">F32*G32</f>
        <v>0</v>
      </c>
    </row>
    <row r="33" spans="1:8" ht="20.149999999999999" customHeight="1" x14ac:dyDescent="0.35">
      <c r="A33" s="31" t="s">
        <v>103</v>
      </c>
      <c r="B33" s="32" t="s">
        <v>104</v>
      </c>
      <c r="C33" s="11" t="s">
        <v>105</v>
      </c>
      <c r="D33" s="23" t="s">
        <v>63</v>
      </c>
      <c r="E33" s="141">
        <v>8</v>
      </c>
      <c r="F33" s="237"/>
      <c r="G33" s="184">
        <f>'A-Price Proposal'!G33</f>
        <v>0</v>
      </c>
      <c r="H33" s="94">
        <f t="shared" si="3"/>
        <v>0</v>
      </c>
    </row>
    <row r="34" spans="1:8" ht="20.149999999999999" customHeight="1" x14ac:dyDescent="0.35">
      <c r="A34" s="31" t="s">
        <v>106</v>
      </c>
      <c r="B34" s="32" t="s">
        <v>107</v>
      </c>
      <c r="C34" s="11" t="s">
        <v>108</v>
      </c>
      <c r="D34" s="23" t="s">
        <v>63</v>
      </c>
      <c r="E34" s="141">
        <v>13</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69" t="s">
        <v>111</v>
      </c>
      <c r="C36" s="158"/>
      <c r="D36" s="158"/>
      <c r="E36" s="158"/>
      <c r="F36" s="250"/>
      <c r="G36" s="158"/>
      <c r="H36" s="159"/>
    </row>
    <row r="37" spans="1:8" ht="20.149999999999999" customHeight="1" x14ac:dyDescent="0.35">
      <c r="A37" s="19" t="s">
        <v>112</v>
      </c>
      <c r="B37" s="24" t="s">
        <v>113</v>
      </c>
      <c r="C37" s="17" t="s">
        <v>114</v>
      </c>
      <c r="D37" s="20" t="s">
        <v>63</v>
      </c>
      <c r="E37" s="142">
        <v>2</v>
      </c>
      <c r="F37" s="240"/>
      <c r="G37" s="185">
        <f>'A-Price Proposal'!G37</f>
        <v>0</v>
      </c>
      <c r="H37" s="95">
        <f>F37*G37</f>
        <v>0</v>
      </c>
    </row>
    <row r="38" spans="1:8" ht="20.149999999999999" customHeight="1" x14ac:dyDescent="0.35">
      <c r="A38" s="19" t="s">
        <v>115</v>
      </c>
      <c r="B38" s="24" t="s">
        <v>116</v>
      </c>
      <c r="C38" s="17" t="s">
        <v>117</v>
      </c>
      <c r="D38" s="20" t="s">
        <v>63</v>
      </c>
      <c r="E38" s="142">
        <v>2</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43">
        <v>8.68</v>
      </c>
      <c r="F41" s="244"/>
      <c r="G41" s="187">
        <f>'A-Price Proposal'!G41</f>
        <v>0</v>
      </c>
      <c r="H41" s="97">
        <f>F41*G41</f>
        <v>0</v>
      </c>
    </row>
    <row r="42" spans="1:8" ht="20.149999999999999" customHeight="1" x14ac:dyDescent="0.35">
      <c r="A42" s="21" t="s">
        <v>124</v>
      </c>
      <c r="B42" s="25" t="s">
        <v>125</v>
      </c>
      <c r="C42" s="13" t="s">
        <v>126</v>
      </c>
      <c r="D42" s="22" t="s">
        <v>127</v>
      </c>
      <c r="E42" s="143">
        <v>173.8</v>
      </c>
      <c r="F42" s="244"/>
      <c r="G42" s="187">
        <f>'A-Price Proposal'!G42</f>
        <v>0</v>
      </c>
      <c r="H42" s="97">
        <f>F42*G42</f>
        <v>0</v>
      </c>
    </row>
    <row r="43" spans="1:8" ht="20.149999999999999" customHeight="1" x14ac:dyDescent="0.35">
      <c r="A43" s="21" t="s">
        <v>128</v>
      </c>
      <c r="B43" s="25" t="s">
        <v>129</v>
      </c>
      <c r="C43" s="13" t="s">
        <v>130</v>
      </c>
      <c r="D43" s="22" t="s">
        <v>31</v>
      </c>
      <c r="E43" s="143">
        <v>2.3940000000000001</v>
      </c>
      <c r="F43" s="244"/>
      <c r="G43" s="187">
        <f>'A-Price Proposal'!G43</f>
        <v>0</v>
      </c>
      <c r="H43" s="97">
        <f t="shared" ref="H43:H44" si="4">F43*G43</f>
        <v>0</v>
      </c>
    </row>
    <row r="44" spans="1:8" ht="20.149999999999999" customHeight="1" x14ac:dyDescent="0.35">
      <c r="A44" s="21" t="s">
        <v>131</v>
      </c>
      <c r="B44" s="25" t="s">
        <v>132</v>
      </c>
      <c r="C44" s="13" t="s">
        <v>133</v>
      </c>
      <c r="D44" s="22" t="s">
        <v>127</v>
      </c>
      <c r="E44" s="143">
        <v>17.053999999999998</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6">
        <v>1</v>
      </c>
      <c r="F47" s="253"/>
      <c r="G47" s="189">
        <f>'A-Price Proposal'!G47</f>
        <v>0</v>
      </c>
      <c r="H47" s="115">
        <f>F47*G47</f>
        <v>0</v>
      </c>
    </row>
    <row r="48" spans="1:8" ht="30" customHeight="1" x14ac:dyDescent="0.35">
      <c r="A48" s="116" t="s">
        <v>135</v>
      </c>
      <c r="B48" s="285" t="s">
        <v>141</v>
      </c>
      <c r="C48" s="286"/>
      <c r="D48" s="287"/>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RGQdbOq6GzQ+9nBLqMjBRs/+ttssWS857LJHe/2V317ZCUOH4/0zFEb/QmdLLXqfAM/l6EUD8MzzANdv5nJ4Ww==" saltValue="AF8hPhtjrIXDCgaj3jdTfQ==" spinCount="100000" sheet="1" objects="1" scenarios="1"/>
  <mergeCells count="10">
    <mergeCell ref="B49:D49"/>
    <mergeCell ref="A1:H1"/>
    <mergeCell ref="B39:D39"/>
    <mergeCell ref="B45:D45"/>
    <mergeCell ref="B6:D6"/>
    <mergeCell ref="B10:D10"/>
    <mergeCell ref="B21:D21"/>
    <mergeCell ref="B29:D29"/>
    <mergeCell ref="B35:D35"/>
    <mergeCell ref="B48:D48"/>
  </mergeCells>
  <conditionalFormatting sqref="G2:H2">
    <cfRule type="cellIs" dxfId="11" priority="1"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F40"/>
  <sheetViews>
    <sheetView zoomScaleNormal="100" workbookViewId="0">
      <selection sqref="A1:F31"/>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247</v>
      </c>
      <c r="B1" s="293"/>
      <c r="C1" s="293"/>
      <c r="D1" s="293"/>
      <c r="E1" s="293"/>
      <c r="F1" s="293"/>
    </row>
    <row r="2" spans="1:6" ht="40" customHeight="1" x14ac:dyDescent="0.35">
      <c r="A2" s="34"/>
      <c r="B2" s="34" t="s">
        <v>19</v>
      </c>
      <c r="C2" s="34" t="s">
        <v>149</v>
      </c>
      <c r="D2" s="34" t="s">
        <v>150</v>
      </c>
      <c r="E2" s="34" t="s">
        <v>24</v>
      </c>
      <c r="F2" s="67" t="s">
        <v>25</v>
      </c>
    </row>
    <row r="3" spans="1:6" ht="30" customHeight="1" x14ac:dyDescent="0.35">
      <c r="A3" s="5" t="s">
        <v>151</v>
      </c>
      <c r="B3" s="313" t="s">
        <v>152</v>
      </c>
      <c r="C3" s="314"/>
      <c r="D3" s="314"/>
      <c r="E3" s="314"/>
      <c r="F3" s="315"/>
    </row>
    <row r="4" spans="1:6" x14ac:dyDescent="0.35">
      <c r="A4" s="31" t="s">
        <v>153</v>
      </c>
      <c r="B4" s="39" t="s">
        <v>154</v>
      </c>
      <c r="C4" s="40" t="s">
        <v>155</v>
      </c>
      <c r="D4" s="41">
        <v>0</v>
      </c>
      <c r="E4" s="68">
        <f>'B-Price Proposal'!E4</f>
        <v>0</v>
      </c>
      <c r="F4" s="68">
        <f>D4*E4</f>
        <v>0</v>
      </c>
    </row>
    <row r="5" spans="1:6" x14ac:dyDescent="0.35">
      <c r="A5" s="31" t="s">
        <v>156</v>
      </c>
      <c r="B5" s="39" t="s">
        <v>157</v>
      </c>
      <c r="C5" s="40" t="s">
        <v>158</v>
      </c>
      <c r="D5" s="41">
        <v>2</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6</v>
      </c>
      <c r="E8" s="70">
        <f>'B-Price Proposal'!E8</f>
        <v>0</v>
      </c>
      <c r="F8" s="70">
        <f>D8*E8</f>
        <v>0</v>
      </c>
    </row>
    <row r="9" spans="1:6" x14ac:dyDescent="0.35">
      <c r="A9" s="19" t="s">
        <v>165</v>
      </c>
      <c r="B9" s="43" t="s">
        <v>166</v>
      </c>
      <c r="C9" s="44" t="s">
        <v>167</v>
      </c>
      <c r="D9" s="45">
        <v>2</v>
      </c>
      <c r="E9" s="70">
        <f>'B-Price Proposal'!E9</f>
        <v>0</v>
      </c>
      <c r="F9" s="70">
        <f t="shared" ref="F9:F12" si="0">D9*E9</f>
        <v>0</v>
      </c>
    </row>
    <row r="10" spans="1:6" x14ac:dyDescent="0.35">
      <c r="A10" s="19" t="s">
        <v>168</v>
      </c>
      <c r="B10" s="43" t="s">
        <v>169</v>
      </c>
      <c r="C10" s="44" t="s">
        <v>170</v>
      </c>
      <c r="D10" s="45">
        <v>2</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6</v>
      </c>
      <c r="E15" s="72">
        <f>'B-Price Proposal'!E15</f>
        <v>0</v>
      </c>
      <c r="F15" s="72">
        <f>D15*E15</f>
        <v>0</v>
      </c>
    </row>
    <row r="16" spans="1:6" x14ac:dyDescent="0.35">
      <c r="A16" s="21" t="s">
        <v>182</v>
      </c>
      <c r="B16" s="46" t="s">
        <v>183</v>
      </c>
      <c r="C16" s="47" t="s">
        <v>184</v>
      </c>
      <c r="D16" s="48">
        <v>5</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9</v>
      </c>
      <c r="E19" s="74">
        <f>'B-Price Proposal'!E19</f>
        <v>0</v>
      </c>
      <c r="F19" s="74">
        <f>D19*E19</f>
        <v>0</v>
      </c>
    </row>
    <row r="20" spans="1:6" x14ac:dyDescent="0.35">
      <c r="A20" s="27" t="s">
        <v>191</v>
      </c>
      <c r="B20" s="49" t="s">
        <v>192</v>
      </c>
      <c r="C20" s="29" t="s">
        <v>193</v>
      </c>
      <c r="D20" s="50">
        <v>1</v>
      </c>
      <c r="E20" s="74">
        <f>'B-Price Proposal'!E20</f>
        <v>0</v>
      </c>
      <c r="F20" s="74">
        <f t="shared" ref="F20:F22" si="1">D20*E20</f>
        <v>0</v>
      </c>
    </row>
    <row r="21" spans="1:6" x14ac:dyDescent="0.35">
      <c r="A21" s="27" t="s">
        <v>194</v>
      </c>
      <c r="B21" s="49" t="s">
        <v>195</v>
      </c>
      <c r="C21" s="29" t="s">
        <v>196</v>
      </c>
      <c r="D21" s="50">
        <v>0</v>
      </c>
      <c r="E21" s="74">
        <f>'B-Price Proposal'!E21</f>
        <v>0</v>
      </c>
      <c r="F21" s="74">
        <f t="shared" si="1"/>
        <v>0</v>
      </c>
    </row>
    <row r="22" spans="1:6" x14ac:dyDescent="0.35">
      <c r="A22" s="27" t="s">
        <v>197</v>
      </c>
      <c r="B22" s="49" t="s">
        <v>198</v>
      </c>
      <c r="C22" s="29" t="s">
        <v>199</v>
      </c>
      <c r="D22" s="50">
        <v>0</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1</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2" spans="1:6" hidden="1" x14ac:dyDescent="0.35">
      <c r="C32" s="4" t="s">
        <v>217</v>
      </c>
      <c r="D32" s="1"/>
    </row>
    <row r="33" spans="2:4" hidden="1" x14ac:dyDescent="0.35">
      <c r="C33" s="2" t="s">
        <v>218</v>
      </c>
      <c r="D33" s="1">
        <v>20</v>
      </c>
    </row>
    <row r="34" spans="2:4" hidden="1" x14ac:dyDescent="0.35">
      <c r="C34" s="2" t="s">
        <v>219</v>
      </c>
      <c r="D34" s="1">
        <v>29</v>
      </c>
    </row>
    <row r="35" spans="2:4" hidden="1" x14ac:dyDescent="0.35">
      <c r="C35" s="2" t="s">
        <v>220</v>
      </c>
      <c r="D35" s="1">
        <v>4</v>
      </c>
    </row>
    <row r="36" spans="2:4" hidden="1" x14ac:dyDescent="0.35">
      <c r="C36" s="2" t="s">
        <v>221</v>
      </c>
      <c r="D36" s="1">
        <v>1</v>
      </c>
    </row>
    <row r="40" spans="2:4" x14ac:dyDescent="0.35">
      <c r="B40" s="3"/>
    </row>
  </sheetData>
  <sheetProtection algorithmName="SHA-512" hashValue="f/1768blDdjBnsycJpgw9rPXcZJI946GOJXV8A0JPG8dn9TRMdOjZftj93srDSex1YpC/U2FNrVJgcS3t0kFWA==" saltValue="0aY/dOlYv9Vvx1Mxd71w6g==" spinCount="100000" sheet="1" objects="1" scenarios="1"/>
  <mergeCells count="14">
    <mergeCell ref="B30:C30"/>
    <mergeCell ref="C31:D31"/>
    <mergeCell ref="A1:F1"/>
    <mergeCell ref="B3:F3"/>
    <mergeCell ref="B7:F7"/>
    <mergeCell ref="B14:F14"/>
    <mergeCell ref="B18:F18"/>
    <mergeCell ref="B24:F24"/>
    <mergeCell ref="B27:C27"/>
    <mergeCell ref="B28:C28"/>
    <mergeCell ref="B23:C23"/>
    <mergeCell ref="B17:C17"/>
    <mergeCell ref="B13:C13"/>
    <mergeCell ref="B6:C6"/>
  </mergeCells>
  <conditionalFormatting sqref="B31">
    <cfRule type="containsText" dxfId="10" priority="1" operator="containsText" text="Y.23.0">
      <formula>NOT(ISERROR(SEARCH("Y.23.0",B31)))</formula>
    </cfRule>
  </conditionalFormatting>
  <conditionalFormatting sqref="E2:F2">
    <cfRule type="cellIs" dxfId="9" priority="2" operator="equal">
      <formula>0</formula>
    </cfRule>
  </conditionalFormatting>
  <pageMargins left="0.7" right="0.7" top="0.75" bottom="0.75" header="0.3" footer="0.3"/>
  <ignoredErrors>
    <ignoredError sqref="F13 F17 F23 F27"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sheetPr>
  <dimension ref="A1:H49"/>
  <sheetViews>
    <sheetView zoomScale="85" zoomScaleNormal="85" workbookViewId="0">
      <selection activeCell="E4" sqref="E4"/>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51.5" customHeight="1" x14ac:dyDescent="0.35">
      <c r="A1" s="277" t="s">
        <v>248</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236"/>
      <c r="G3" s="152"/>
      <c r="H3" s="153"/>
    </row>
    <row r="4" spans="1:8" ht="20.149999999999999" customHeight="1" x14ac:dyDescent="0.35">
      <c r="A4" s="11" t="s">
        <v>28</v>
      </c>
      <c r="B4" s="23" t="s">
        <v>29</v>
      </c>
      <c r="C4" s="11" t="s">
        <v>30</v>
      </c>
      <c r="D4" s="23" t="s">
        <v>31</v>
      </c>
      <c r="E4" s="141">
        <v>26.3</v>
      </c>
      <c r="F4" s="237"/>
      <c r="G4" s="184">
        <f>'A-Price Proposal'!G4</f>
        <v>0</v>
      </c>
      <c r="H4" s="94">
        <f>F4*G4</f>
        <v>0</v>
      </c>
    </row>
    <row r="5" spans="1:8" ht="20.149999999999999" customHeight="1" x14ac:dyDescent="0.35">
      <c r="A5" s="11" t="s">
        <v>32</v>
      </c>
      <c r="B5" s="23" t="s">
        <v>33</v>
      </c>
      <c r="C5" s="10" t="s">
        <v>34</v>
      </c>
      <c r="D5" s="23" t="s">
        <v>31</v>
      </c>
      <c r="E5" s="141">
        <v>34.412999999999997</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42">
        <v>55.064999999999998</v>
      </c>
      <c r="F8" s="240"/>
      <c r="G8" s="185">
        <f>'A-Price Proposal'!G8</f>
        <v>0</v>
      </c>
      <c r="H8" s="95">
        <f>F8*G8</f>
        <v>0</v>
      </c>
    </row>
    <row r="9" spans="1:8" ht="20.149999999999999" customHeight="1" x14ac:dyDescent="0.35">
      <c r="A9" s="19" t="s">
        <v>42</v>
      </c>
      <c r="B9" s="24" t="s">
        <v>43</v>
      </c>
      <c r="C9" s="12" t="s">
        <v>44</v>
      </c>
      <c r="D9" s="20" t="s">
        <v>41</v>
      </c>
      <c r="E9" s="142">
        <v>55.064999999999998</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43">
        <v>115.503</v>
      </c>
      <c r="F12" s="243"/>
      <c r="G12" s="186">
        <f>'A-Price Proposal'!G12</f>
        <v>0</v>
      </c>
      <c r="H12" s="96">
        <f t="shared" ref="H12:H17" si="0">F12*G12</f>
        <v>0</v>
      </c>
    </row>
    <row r="13" spans="1:8" ht="20.149999999999999" customHeight="1" x14ac:dyDescent="0.35">
      <c r="A13" s="21" t="s">
        <v>51</v>
      </c>
      <c r="B13" s="26" t="s">
        <v>52</v>
      </c>
      <c r="C13" s="13" t="s">
        <v>53</v>
      </c>
      <c r="D13" s="22" t="s">
        <v>31</v>
      </c>
      <c r="E13" s="143">
        <v>115.503</v>
      </c>
      <c r="F13" s="244"/>
      <c r="G13" s="187">
        <f>'A-Price Proposal'!G13</f>
        <v>0</v>
      </c>
      <c r="H13" s="97">
        <f t="shared" si="0"/>
        <v>0</v>
      </c>
    </row>
    <row r="14" spans="1:8" ht="20.149999999999999" customHeight="1" x14ac:dyDescent="0.35">
      <c r="A14" s="21" t="s">
        <v>54</v>
      </c>
      <c r="B14" s="26" t="s">
        <v>55</v>
      </c>
      <c r="C14" s="13" t="s">
        <v>56</v>
      </c>
      <c r="D14" s="22" t="s">
        <v>31</v>
      </c>
      <c r="E14" s="143">
        <v>21.975999999999999</v>
      </c>
      <c r="F14" s="244"/>
      <c r="G14" s="187">
        <f>'A-Price Proposal'!G14</f>
        <v>0</v>
      </c>
      <c r="H14" s="97">
        <f t="shared" si="0"/>
        <v>0</v>
      </c>
    </row>
    <row r="15" spans="1:8" ht="20.149999999999999" customHeight="1" x14ac:dyDescent="0.35">
      <c r="A15" s="21" t="s">
        <v>57</v>
      </c>
      <c r="B15" s="26" t="s">
        <v>58</v>
      </c>
      <c r="C15" s="13" t="s">
        <v>59</v>
      </c>
      <c r="D15" s="22" t="s">
        <v>31</v>
      </c>
      <c r="E15" s="143">
        <v>0</v>
      </c>
      <c r="F15" s="244"/>
      <c r="G15" s="187">
        <f>'A-Price Proposal'!G15</f>
        <v>0</v>
      </c>
      <c r="H15" s="97">
        <f t="shared" si="0"/>
        <v>0</v>
      </c>
    </row>
    <row r="16" spans="1:8" ht="20.149999999999999" customHeight="1" x14ac:dyDescent="0.35">
      <c r="A16" s="21" t="s">
        <v>60</v>
      </c>
      <c r="B16" s="26" t="s">
        <v>61</v>
      </c>
      <c r="C16" s="13" t="s">
        <v>62</v>
      </c>
      <c r="D16" s="22" t="s">
        <v>63</v>
      </c>
      <c r="E16" s="143">
        <v>0</v>
      </c>
      <c r="F16" s="244"/>
      <c r="G16" s="187">
        <f>'A-Price Proposal'!G16</f>
        <v>0</v>
      </c>
      <c r="H16" s="97">
        <f t="shared" si="0"/>
        <v>0</v>
      </c>
    </row>
    <row r="17" spans="1:8" ht="20.149999999999999" customHeight="1" x14ac:dyDescent="0.35">
      <c r="A17" s="21" t="s">
        <v>64</v>
      </c>
      <c r="B17" s="25" t="s">
        <v>65</v>
      </c>
      <c r="C17" s="13" t="s">
        <v>66</v>
      </c>
      <c r="D17" s="22" t="s">
        <v>31</v>
      </c>
      <c r="E17" s="143">
        <v>17.305</v>
      </c>
      <c r="F17" s="243"/>
      <c r="G17" s="186">
        <f>'A-Price Proposal'!G17</f>
        <v>0</v>
      </c>
      <c r="H17" s="96">
        <f t="shared" si="0"/>
        <v>0</v>
      </c>
    </row>
    <row r="18" spans="1:8" ht="20.149999999999999" customHeight="1" x14ac:dyDescent="0.35">
      <c r="A18" s="21" t="s">
        <v>67</v>
      </c>
      <c r="B18" s="25" t="s">
        <v>68</v>
      </c>
      <c r="C18" s="13" t="s">
        <v>69</v>
      </c>
      <c r="D18" s="22" t="s">
        <v>31</v>
      </c>
      <c r="E18" s="143">
        <v>14.185</v>
      </c>
      <c r="F18" s="243"/>
      <c r="G18" s="186">
        <f>'A-Price Proposal'!G18</f>
        <v>0</v>
      </c>
      <c r="H18" s="96">
        <f t="shared" ref="H18:H20" si="1">F18*G18</f>
        <v>0</v>
      </c>
    </row>
    <row r="19" spans="1:8" ht="20.149999999999999" customHeight="1" x14ac:dyDescent="0.35">
      <c r="A19" s="21" t="s">
        <v>70</v>
      </c>
      <c r="B19" s="25" t="s">
        <v>71</v>
      </c>
      <c r="C19" s="13" t="s">
        <v>72</v>
      </c>
      <c r="D19" s="22" t="s">
        <v>31</v>
      </c>
      <c r="E19" s="143">
        <v>34.01</v>
      </c>
      <c r="F19" s="243"/>
      <c r="G19" s="186">
        <f>'A-Price Proposal'!G19</f>
        <v>0</v>
      </c>
      <c r="H19" s="96">
        <f t="shared" si="1"/>
        <v>0</v>
      </c>
    </row>
    <row r="20" spans="1:8" ht="20.149999999999999" customHeight="1" x14ac:dyDescent="0.35">
      <c r="A20" s="21" t="s">
        <v>73</v>
      </c>
      <c r="B20" s="25" t="s">
        <v>74</v>
      </c>
      <c r="C20" s="14" t="s">
        <v>75</v>
      </c>
      <c r="D20" s="22" t="s">
        <v>31</v>
      </c>
      <c r="E20" s="143">
        <v>57.582000000000001</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44">
        <v>67.715000000000003</v>
      </c>
      <c r="F23" s="247"/>
      <c r="G23" s="188">
        <f>'A-Price Proposal'!G23</f>
        <v>0</v>
      </c>
      <c r="H23" s="98">
        <f t="shared" ref="H23:H28" si="2">F23*G23</f>
        <v>0</v>
      </c>
    </row>
    <row r="24" spans="1:8" ht="20.149999999999999" customHeight="1" x14ac:dyDescent="0.35">
      <c r="A24" s="27" t="s">
        <v>83</v>
      </c>
      <c r="B24" s="28" t="s">
        <v>84</v>
      </c>
      <c r="C24" s="15" t="s">
        <v>85</v>
      </c>
      <c r="D24" s="30" t="s">
        <v>31</v>
      </c>
      <c r="E24" s="136">
        <v>26.3</v>
      </c>
      <c r="F24" s="248"/>
      <c r="G24" s="189">
        <f>'A-Price Proposal'!G24</f>
        <v>0</v>
      </c>
      <c r="H24" s="99">
        <f t="shared" si="2"/>
        <v>0</v>
      </c>
    </row>
    <row r="25" spans="1:8" ht="20.149999999999999" customHeight="1" x14ac:dyDescent="0.35">
      <c r="A25" s="27" t="s">
        <v>86</v>
      </c>
      <c r="B25" s="28" t="s">
        <v>87</v>
      </c>
      <c r="C25" s="15" t="s">
        <v>88</v>
      </c>
      <c r="D25" s="30" t="s">
        <v>31</v>
      </c>
      <c r="E25" s="136">
        <v>34.412999999999997</v>
      </c>
      <c r="F25" s="248"/>
      <c r="G25" s="189">
        <f>'A-Price Proposal'!G25</f>
        <v>0</v>
      </c>
      <c r="H25" s="99">
        <f t="shared" si="2"/>
        <v>0</v>
      </c>
    </row>
    <row r="26" spans="1:8" ht="20.149999999999999" customHeight="1" x14ac:dyDescent="0.35">
      <c r="A26" s="27" t="s">
        <v>89</v>
      </c>
      <c r="B26" s="28" t="s">
        <v>90</v>
      </c>
      <c r="C26" s="16" t="s">
        <v>91</v>
      </c>
      <c r="D26" s="30" t="s">
        <v>31</v>
      </c>
      <c r="E26" s="136">
        <v>34.412999999999997</v>
      </c>
      <c r="F26" s="248"/>
      <c r="G26" s="189">
        <f>'A-Price Proposal'!G26</f>
        <v>0</v>
      </c>
      <c r="H26" s="99">
        <f t="shared" si="2"/>
        <v>0</v>
      </c>
    </row>
    <row r="27" spans="1:8" ht="20.149999999999999" customHeight="1" x14ac:dyDescent="0.35">
      <c r="A27" s="27" t="s">
        <v>92</v>
      </c>
      <c r="B27" s="28" t="s">
        <v>49</v>
      </c>
      <c r="C27" s="16" t="s">
        <v>50</v>
      </c>
      <c r="D27" s="30" t="s">
        <v>31</v>
      </c>
      <c r="E27" s="136">
        <v>60.713000000000001</v>
      </c>
      <c r="F27" s="248"/>
      <c r="G27" s="189">
        <f>'A-Price Proposal'!G27</f>
        <v>0</v>
      </c>
      <c r="H27" s="99">
        <f t="shared" si="2"/>
        <v>0</v>
      </c>
    </row>
    <row r="28" spans="1:8" ht="20.149999999999999" customHeight="1" x14ac:dyDescent="0.35">
      <c r="A28" s="27" t="s">
        <v>93</v>
      </c>
      <c r="B28" s="86" t="s">
        <v>52</v>
      </c>
      <c r="C28" s="16" t="s">
        <v>53</v>
      </c>
      <c r="D28" s="30" t="s">
        <v>31</v>
      </c>
      <c r="E28" s="136">
        <v>60.713000000000001</v>
      </c>
      <c r="F28" s="248"/>
      <c r="G28" s="189">
        <f>'A-Price Proposal'!G28</f>
        <v>0</v>
      </c>
      <c r="H28" s="99">
        <f t="shared" si="2"/>
        <v>0</v>
      </c>
    </row>
    <row r="29" spans="1:8" ht="30" customHeight="1" x14ac:dyDescent="0.35">
      <c r="A29" s="8" t="s">
        <v>77</v>
      </c>
      <c r="B29" s="284" t="s">
        <v>94</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41">
        <v>2</v>
      </c>
      <c r="F31" s="237"/>
      <c r="G31" s="184">
        <f>'A-Price Proposal'!G31</f>
        <v>0</v>
      </c>
      <c r="H31" s="94">
        <f>F31*G31</f>
        <v>0</v>
      </c>
    </row>
    <row r="32" spans="1:8" ht="20.149999999999999" customHeight="1" x14ac:dyDescent="0.35">
      <c r="A32" s="31" t="s">
        <v>100</v>
      </c>
      <c r="B32" s="32" t="s">
        <v>101</v>
      </c>
      <c r="C32" s="11" t="s">
        <v>102</v>
      </c>
      <c r="D32" s="23" t="s">
        <v>41</v>
      </c>
      <c r="E32" s="141">
        <v>0</v>
      </c>
      <c r="F32" s="237"/>
      <c r="G32" s="184">
        <f>'A-Price Proposal'!G32</f>
        <v>0</v>
      </c>
      <c r="H32" s="94">
        <f t="shared" ref="H32:H34" si="3">F32*G32</f>
        <v>0</v>
      </c>
    </row>
    <row r="33" spans="1:8" ht="20.149999999999999" customHeight="1" x14ac:dyDescent="0.35">
      <c r="A33" s="31" t="s">
        <v>103</v>
      </c>
      <c r="B33" s="32" t="s">
        <v>104</v>
      </c>
      <c r="C33" s="11" t="s">
        <v>105</v>
      </c>
      <c r="D33" s="23" t="s">
        <v>63</v>
      </c>
      <c r="E33" s="141">
        <v>10</v>
      </c>
      <c r="F33" s="237"/>
      <c r="G33" s="184">
        <f>'A-Price Proposal'!G33</f>
        <v>0</v>
      </c>
      <c r="H33" s="94">
        <f t="shared" si="3"/>
        <v>0</v>
      </c>
    </row>
    <row r="34" spans="1:8" ht="20.149999999999999" customHeight="1" x14ac:dyDescent="0.35">
      <c r="A34" s="31" t="s">
        <v>106</v>
      </c>
      <c r="B34" s="32" t="s">
        <v>107</v>
      </c>
      <c r="C34" s="11" t="s">
        <v>108</v>
      </c>
      <c r="D34" s="23" t="s">
        <v>63</v>
      </c>
      <c r="E34" s="141">
        <v>7</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70" t="s">
        <v>111</v>
      </c>
      <c r="C36" s="158"/>
      <c r="D36" s="158"/>
      <c r="E36" s="158"/>
      <c r="F36" s="250"/>
      <c r="G36" s="158"/>
      <c r="H36" s="159"/>
    </row>
    <row r="37" spans="1:8" ht="20.149999999999999" customHeight="1" x14ac:dyDescent="0.35">
      <c r="A37" s="19" t="s">
        <v>112</v>
      </c>
      <c r="B37" s="24" t="s">
        <v>113</v>
      </c>
      <c r="C37" s="17" t="s">
        <v>114</v>
      </c>
      <c r="D37" s="20" t="s">
        <v>63</v>
      </c>
      <c r="E37" s="142">
        <v>2</v>
      </c>
      <c r="F37" s="240"/>
      <c r="G37" s="185">
        <f>'A-Price Proposal'!G37</f>
        <v>0</v>
      </c>
      <c r="H37" s="95">
        <f>F37*G37</f>
        <v>0</v>
      </c>
    </row>
    <row r="38" spans="1:8" ht="20.149999999999999" customHeight="1" x14ac:dyDescent="0.35">
      <c r="A38" s="19" t="s">
        <v>115</v>
      </c>
      <c r="B38" s="24" t="s">
        <v>116</v>
      </c>
      <c r="C38" s="17" t="s">
        <v>117</v>
      </c>
      <c r="D38" s="20" t="s">
        <v>63</v>
      </c>
      <c r="E38" s="142">
        <v>1</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43">
        <v>0</v>
      </c>
      <c r="F41" s="244"/>
      <c r="G41" s="187">
        <f>'A-Price Proposal'!G41</f>
        <v>0</v>
      </c>
      <c r="H41" s="97">
        <f>F41*G41</f>
        <v>0</v>
      </c>
    </row>
    <row r="42" spans="1:8" ht="20.149999999999999" customHeight="1" x14ac:dyDescent="0.35">
      <c r="A42" s="21" t="s">
        <v>124</v>
      </c>
      <c r="B42" s="25" t="s">
        <v>125</v>
      </c>
      <c r="C42" s="13" t="s">
        <v>126</v>
      </c>
      <c r="D42" s="22" t="s">
        <v>127</v>
      </c>
      <c r="E42" s="143">
        <v>0</v>
      </c>
      <c r="F42" s="244"/>
      <c r="G42" s="187">
        <f>'A-Price Proposal'!G42</f>
        <v>0</v>
      </c>
      <c r="H42" s="97">
        <f>F42*G42</f>
        <v>0</v>
      </c>
    </row>
    <row r="43" spans="1:8" ht="20.149999999999999" customHeight="1" x14ac:dyDescent="0.35">
      <c r="A43" s="21" t="s">
        <v>128</v>
      </c>
      <c r="B43" s="25" t="s">
        <v>129</v>
      </c>
      <c r="C43" s="13" t="s">
        <v>130</v>
      </c>
      <c r="D43" s="22" t="s">
        <v>31</v>
      </c>
      <c r="E43" s="143">
        <v>0</v>
      </c>
      <c r="F43" s="244"/>
      <c r="G43" s="187">
        <f>'A-Price Proposal'!G43</f>
        <v>0</v>
      </c>
      <c r="H43" s="97">
        <f t="shared" ref="H43:H44" si="4">F43*G43</f>
        <v>0</v>
      </c>
    </row>
    <row r="44" spans="1:8" ht="20.149999999999999" customHeight="1" x14ac:dyDescent="0.35">
      <c r="A44" s="21" t="s">
        <v>131</v>
      </c>
      <c r="B44" s="25" t="s">
        <v>132</v>
      </c>
      <c r="C44" s="13" t="s">
        <v>133</v>
      </c>
      <c r="D44" s="22" t="s">
        <v>127</v>
      </c>
      <c r="E44" s="143">
        <v>0</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6">
        <v>1</v>
      </c>
      <c r="F47" s="253"/>
      <c r="G47" s="189">
        <f>'A-Price Proposal'!G47</f>
        <v>0</v>
      </c>
      <c r="H47" s="115">
        <f>F47*G47</f>
        <v>0</v>
      </c>
    </row>
    <row r="48" spans="1:8" ht="30" customHeight="1" x14ac:dyDescent="0.35">
      <c r="A48" s="116" t="s">
        <v>135</v>
      </c>
      <c r="B48" s="163" t="s">
        <v>141</v>
      </c>
      <c r="C48" s="164"/>
      <c r="D48" s="165"/>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saW50K+yNldckVpx7WfG1ZKbQJd2dAXeWuRhicuD5v0bl9AuMTpJffHsF7+MQPrU11/ShoWamJ7fLW1Vjbdfnw==" saltValue="kLWJpjgDQpVIRPU9r4YWFA==" spinCount="100000" sheet="1" objects="1" scenarios="1"/>
  <mergeCells count="9">
    <mergeCell ref="B49:D49"/>
    <mergeCell ref="A1:H1"/>
    <mergeCell ref="B39:D39"/>
    <mergeCell ref="B45:D45"/>
    <mergeCell ref="B6:D6"/>
    <mergeCell ref="B10:D10"/>
    <mergeCell ref="B21:D21"/>
    <mergeCell ref="B29:D29"/>
    <mergeCell ref="B35:D35"/>
  </mergeCells>
  <conditionalFormatting sqref="G2:H2">
    <cfRule type="cellIs" dxfId="8" priority="1"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F40"/>
  <sheetViews>
    <sheetView zoomScale="85" zoomScaleNormal="85" workbookViewId="0">
      <selection sqref="A1:F31"/>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249</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313" t="s">
        <v>152</v>
      </c>
      <c r="C3" s="314"/>
      <c r="D3" s="314"/>
      <c r="E3" s="314"/>
      <c r="F3" s="315"/>
    </row>
    <row r="4" spans="1:6" x14ac:dyDescent="0.35">
      <c r="A4" s="31" t="s">
        <v>153</v>
      </c>
      <c r="B4" s="39" t="s">
        <v>154</v>
      </c>
      <c r="C4" s="40" t="s">
        <v>155</v>
      </c>
      <c r="D4" s="41">
        <v>0</v>
      </c>
      <c r="E4" s="68">
        <f>'B-Price Proposal'!E4</f>
        <v>0</v>
      </c>
      <c r="F4" s="68">
        <f>D4*E4</f>
        <v>0</v>
      </c>
    </row>
    <row r="5" spans="1:6" x14ac:dyDescent="0.35">
      <c r="A5" s="31" t="s">
        <v>156</v>
      </c>
      <c r="B5" s="39" t="s">
        <v>157</v>
      </c>
      <c r="C5" s="40" t="s">
        <v>158</v>
      </c>
      <c r="D5" s="41">
        <v>2</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4</v>
      </c>
      <c r="E8" s="70">
        <f>'B-Price Proposal'!E8</f>
        <v>0</v>
      </c>
      <c r="F8" s="70">
        <f>D8*E8</f>
        <v>0</v>
      </c>
    </row>
    <row r="9" spans="1:6" x14ac:dyDescent="0.35">
      <c r="A9" s="19" t="s">
        <v>165</v>
      </c>
      <c r="B9" s="43" t="s">
        <v>166</v>
      </c>
      <c r="C9" s="44" t="s">
        <v>167</v>
      </c>
      <c r="D9" s="45">
        <v>2</v>
      </c>
      <c r="E9" s="70">
        <f>'B-Price Proposal'!E9</f>
        <v>0</v>
      </c>
      <c r="F9" s="70">
        <f t="shared" ref="F9:F12" si="0">D9*E9</f>
        <v>0</v>
      </c>
    </row>
    <row r="10" spans="1:6" x14ac:dyDescent="0.35">
      <c r="A10" s="19" t="s">
        <v>168</v>
      </c>
      <c r="B10" s="43" t="s">
        <v>169</v>
      </c>
      <c r="C10" s="44" t="s">
        <v>170</v>
      </c>
      <c r="D10" s="45">
        <v>2</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4</v>
      </c>
      <c r="E15" s="72">
        <f>'B-Price Proposal'!E15</f>
        <v>0</v>
      </c>
      <c r="F15" s="72">
        <f>D15*E15</f>
        <v>0</v>
      </c>
    </row>
    <row r="16" spans="1:6" x14ac:dyDescent="0.35">
      <c r="A16" s="21" t="s">
        <v>182</v>
      </c>
      <c r="B16" s="46" t="s">
        <v>183</v>
      </c>
      <c r="C16" s="47" t="s">
        <v>184</v>
      </c>
      <c r="D16" s="48">
        <v>5</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3</v>
      </c>
      <c r="E19" s="74">
        <f>'B-Price Proposal'!E19</f>
        <v>0</v>
      </c>
      <c r="F19" s="74">
        <f>D19*E19</f>
        <v>0</v>
      </c>
    </row>
    <row r="20" spans="1:6" x14ac:dyDescent="0.35">
      <c r="A20" s="27" t="s">
        <v>191</v>
      </c>
      <c r="B20" s="49" t="s">
        <v>192</v>
      </c>
      <c r="C20" s="29" t="s">
        <v>193</v>
      </c>
      <c r="D20" s="50">
        <v>1</v>
      </c>
      <c r="E20" s="74">
        <f>'B-Price Proposal'!E20</f>
        <v>0</v>
      </c>
      <c r="F20" s="74">
        <f t="shared" ref="F20:F22" si="1">D20*E20</f>
        <v>0</v>
      </c>
    </row>
    <row r="21" spans="1:6" x14ac:dyDescent="0.35">
      <c r="A21" s="27" t="s">
        <v>194</v>
      </c>
      <c r="B21" s="49" t="s">
        <v>195</v>
      </c>
      <c r="C21" s="29" t="s">
        <v>196</v>
      </c>
      <c r="D21" s="50">
        <v>2</v>
      </c>
      <c r="E21" s="74">
        <f>'B-Price Proposal'!E21</f>
        <v>0</v>
      </c>
      <c r="F21" s="74">
        <f t="shared" si="1"/>
        <v>0</v>
      </c>
    </row>
    <row r="22" spans="1:6" x14ac:dyDescent="0.35">
      <c r="A22" s="27" t="s">
        <v>197</v>
      </c>
      <c r="B22" s="49" t="s">
        <v>198</v>
      </c>
      <c r="C22" s="29" t="s">
        <v>199</v>
      </c>
      <c r="D22" s="50">
        <v>2</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1</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2" spans="1:6" hidden="1" x14ac:dyDescent="0.35">
      <c r="C32" s="4" t="s">
        <v>217</v>
      </c>
      <c r="D32" s="1"/>
    </row>
    <row r="33" spans="2:4" hidden="1" x14ac:dyDescent="0.35">
      <c r="C33" s="2" t="s">
        <v>218</v>
      </c>
      <c r="D33" s="1">
        <v>20</v>
      </c>
    </row>
    <row r="34" spans="2:4" hidden="1" x14ac:dyDescent="0.35">
      <c r="C34" s="2" t="s">
        <v>219</v>
      </c>
      <c r="D34" s="1">
        <v>29</v>
      </c>
    </row>
    <row r="35" spans="2:4" hidden="1" x14ac:dyDescent="0.35">
      <c r="C35" s="2" t="s">
        <v>220</v>
      </c>
      <c r="D35" s="1">
        <v>4</v>
      </c>
    </row>
    <row r="36" spans="2:4" hidden="1" x14ac:dyDescent="0.35">
      <c r="C36" s="2" t="s">
        <v>221</v>
      </c>
      <c r="D36" s="1">
        <v>1</v>
      </c>
    </row>
    <row r="40" spans="2:4" x14ac:dyDescent="0.35">
      <c r="B40" s="3"/>
    </row>
  </sheetData>
  <sheetProtection algorithmName="SHA-512" hashValue="8RiXcDZKtOyjFH0Sh9LpS5QZhMmZnAsLC1cXBiBnPWuoIZj5ORjkfJCKqz5+t9c0zEvZ1/zGE7liMjlUPjb4cw==" saltValue="ZUk+LIezd4kjVW6O0vQhxA==" spinCount="100000" sheet="1" objects="1" scenarios="1"/>
  <mergeCells count="14">
    <mergeCell ref="B30:C30"/>
    <mergeCell ref="C31:D31"/>
    <mergeCell ref="A1:F1"/>
    <mergeCell ref="B27:C27"/>
    <mergeCell ref="B28:C28"/>
    <mergeCell ref="B3:F3"/>
    <mergeCell ref="B6:C6"/>
    <mergeCell ref="B7:F7"/>
    <mergeCell ref="B13:C13"/>
    <mergeCell ref="B14:F14"/>
    <mergeCell ref="B17:C17"/>
    <mergeCell ref="B18:F18"/>
    <mergeCell ref="B23:C23"/>
    <mergeCell ref="B24:F24"/>
  </mergeCells>
  <conditionalFormatting sqref="B31">
    <cfRule type="containsText" dxfId="7" priority="1" operator="containsText" text="Y.23.0">
      <formula>NOT(ISERROR(SEARCH("Y.23.0",B31)))</formula>
    </cfRule>
  </conditionalFormatting>
  <conditionalFormatting sqref="E2:F2">
    <cfRule type="cellIs" dxfId="6" priority="2" operator="equal">
      <formula>0</formula>
    </cfRule>
  </conditionalFormatting>
  <pageMargins left="0.7" right="0.7" top="0.75" bottom="0.75" header="0.3" footer="0.3"/>
  <ignoredErrors>
    <ignoredError sqref="F6 F17 F23 F27"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H49"/>
  <sheetViews>
    <sheetView zoomScale="85" zoomScaleNormal="85" workbookViewId="0">
      <selection activeCell="E4" sqref="E4"/>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45.5" customHeight="1" x14ac:dyDescent="0.35">
      <c r="A1" s="277" t="s">
        <v>250</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152"/>
      <c r="G3" s="152"/>
      <c r="H3" s="153"/>
    </row>
    <row r="4" spans="1:8" ht="20.149999999999999" customHeight="1" x14ac:dyDescent="0.35">
      <c r="A4" s="11" t="s">
        <v>28</v>
      </c>
      <c r="B4" s="23" t="s">
        <v>29</v>
      </c>
      <c r="C4" s="11" t="s">
        <v>30</v>
      </c>
      <c r="D4" s="23" t="s">
        <v>31</v>
      </c>
      <c r="E4" s="141">
        <v>48.85</v>
      </c>
      <c r="F4" s="237"/>
      <c r="G4" s="184">
        <f>'A-Price Proposal'!G4</f>
        <v>0</v>
      </c>
      <c r="H4" s="94">
        <f>F4*G4</f>
        <v>0</v>
      </c>
    </row>
    <row r="5" spans="1:8" ht="20.149999999999999" customHeight="1" x14ac:dyDescent="0.35">
      <c r="A5" s="11" t="s">
        <v>32</v>
      </c>
      <c r="B5" s="23" t="s">
        <v>33</v>
      </c>
      <c r="C5" s="10" t="s">
        <v>34</v>
      </c>
      <c r="D5" s="23" t="s">
        <v>31</v>
      </c>
      <c r="E5" s="141">
        <v>0</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42">
        <v>53.707999999999998</v>
      </c>
      <c r="F8" s="240"/>
      <c r="G8" s="185">
        <f>'A-Price Proposal'!G8</f>
        <v>0</v>
      </c>
      <c r="H8" s="95">
        <f>F8*G8</f>
        <v>0</v>
      </c>
    </row>
    <row r="9" spans="1:8" ht="20.149999999999999" customHeight="1" x14ac:dyDescent="0.35">
      <c r="A9" s="19" t="s">
        <v>42</v>
      </c>
      <c r="B9" s="24" t="s">
        <v>43</v>
      </c>
      <c r="C9" s="12" t="s">
        <v>44</v>
      </c>
      <c r="D9" s="20" t="s">
        <v>41</v>
      </c>
      <c r="E9" s="142">
        <v>53.707999999999998</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43">
        <v>138.81700000000001</v>
      </c>
      <c r="F12" s="243"/>
      <c r="G12" s="186">
        <f>'A-Price Proposal'!G12</f>
        <v>0</v>
      </c>
      <c r="H12" s="96">
        <f t="shared" ref="H12:H17" si="0">F12*G12</f>
        <v>0</v>
      </c>
    </row>
    <row r="13" spans="1:8" ht="20.149999999999999" customHeight="1" x14ac:dyDescent="0.35">
      <c r="A13" s="21" t="s">
        <v>51</v>
      </c>
      <c r="B13" s="26" t="s">
        <v>52</v>
      </c>
      <c r="C13" s="13" t="s">
        <v>53</v>
      </c>
      <c r="D13" s="22" t="s">
        <v>31</v>
      </c>
      <c r="E13" s="143">
        <v>138.81700000000001</v>
      </c>
      <c r="F13" s="244"/>
      <c r="G13" s="187">
        <f>'A-Price Proposal'!G13</f>
        <v>0</v>
      </c>
      <c r="H13" s="97">
        <f t="shared" si="0"/>
        <v>0</v>
      </c>
    </row>
    <row r="14" spans="1:8" ht="20.149999999999999" customHeight="1" x14ac:dyDescent="0.35">
      <c r="A14" s="21" t="s">
        <v>54</v>
      </c>
      <c r="B14" s="26" t="s">
        <v>55</v>
      </c>
      <c r="C14" s="13" t="s">
        <v>56</v>
      </c>
      <c r="D14" s="22" t="s">
        <v>31</v>
      </c>
      <c r="E14" s="143">
        <v>9.75</v>
      </c>
      <c r="F14" s="244"/>
      <c r="G14" s="187">
        <f>'A-Price Proposal'!G14</f>
        <v>0</v>
      </c>
      <c r="H14" s="97">
        <f t="shared" si="0"/>
        <v>0</v>
      </c>
    </row>
    <row r="15" spans="1:8" ht="20.149999999999999" customHeight="1" x14ac:dyDescent="0.35">
      <c r="A15" s="21" t="s">
        <v>57</v>
      </c>
      <c r="B15" s="26" t="s">
        <v>58</v>
      </c>
      <c r="C15" s="13" t="s">
        <v>59</v>
      </c>
      <c r="D15" s="22" t="s">
        <v>31</v>
      </c>
      <c r="E15" s="143">
        <v>0</v>
      </c>
      <c r="F15" s="244"/>
      <c r="G15" s="187">
        <f>'A-Price Proposal'!G15</f>
        <v>0</v>
      </c>
      <c r="H15" s="97">
        <f t="shared" si="0"/>
        <v>0</v>
      </c>
    </row>
    <row r="16" spans="1:8" ht="20.149999999999999" customHeight="1" x14ac:dyDescent="0.35">
      <c r="A16" s="21" t="s">
        <v>60</v>
      </c>
      <c r="B16" s="26" t="s">
        <v>61</v>
      </c>
      <c r="C16" s="13" t="s">
        <v>62</v>
      </c>
      <c r="D16" s="22" t="s">
        <v>63</v>
      </c>
      <c r="E16" s="143">
        <v>0</v>
      </c>
      <c r="F16" s="244"/>
      <c r="G16" s="187">
        <f>'A-Price Proposal'!G16</f>
        <v>0</v>
      </c>
      <c r="H16" s="97">
        <f t="shared" si="0"/>
        <v>0</v>
      </c>
    </row>
    <row r="17" spans="1:8" ht="20.149999999999999" customHeight="1" x14ac:dyDescent="0.35">
      <c r="A17" s="21" t="s">
        <v>64</v>
      </c>
      <c r="B17" s="25" t="s">
        <v>65</v>
      </c>
      <c r="C17" s="13" t="s">
        <v>66</v>
      </c>
      <c r="D17" s="22" t="s">
        <v>31</v>
      </c>
      <c r="E17" s="143">
        <v>0</v>
      </c>
      <c r="F17" s="243"/>
      <c r="G17" s="186">
        <f>'A-Price Proposal'!G17</f>
        <v>0</v>
      </c>
      <c r="H17" s="96">
        <f t="shared" si="0"/>
        <v>0</v>
      </c>
    </row>
    <row r="18" spans="1:8" ht="20.149999999999999" customHeight="1" x14ac:dyDescent="0.35">
      <c r="A18" s="21" t="s">
        <v>67</v>
      </c>
      <c r="B18" s="25" t="s">
        <v>68</v>
      </c>
      <c r="C18" s="13" t="s">
        <v>69</v>
      </c>
      <c r="D18" s="22" t="s">
        <v>31</v>
      </c>
      <c r="E18" s="143">
        <v>0</v>
      </c>
      <c r="F18" s="243"/>
      <c r="G18" s="186">
        <f>'A-Price Proposal'!G18</f>
        <v>0</v>
      </c>
      <c r="H18" s="96">
        <f t="shared" ref="H18:H20" si="1">F18*G18</f>
        <v>0</v>
      </c>
    </row>
    <row r="19" spans="1:8" ht="20.149999999999999" customHeight="1" x14ac:dyDescent="0.35">
      <c r="A19" s="21" t="s">
        <v>70</v>
      </c>
      <c r="B19" s="25" t="s">
        <v>71</v>
      </c>
      <c r="C19" s="13" t="s">
        <v>72</v>
      </c>
      <c r="D19" s="22" t="s">
        <v>31</v>
      </c>
      <c r="E19" s="143">
        <v>0</v>
      </c>
      <c r="F19" s="243"/>
      <c r="G19" s="186">
        <f>'A-Price Proposal'!G19</f>
        <v>0</v>
      </c>
      <c r="H19" s="96">
        <f t="shared" si="1"/>
        <v>0</v>
      </c>
    </row>
    <row r="20" spans="1:8" ht="20.149999999999999" customHeight="1" x14ac:dyDescent="0.35">
      <c r="A20" s="21" t="s">
        <v>73</v>
      </c>
      <c r="B20" s="25" t="s">
        <v>74</v>
      </c>
      <c r="C20" s="14" t="s">
        <v>75</v>
      </c>
      <c r="D20" s="22" t="s">
        <v>31</v>
      </c>
      <c r="E20" s="143">
        <v>0</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44">
        <v>67.715000000000003</v>
      </c>
      <c r="F23" s="247"/>
      <c r="G23" s="188">
        <f>'A-Price Proposal'!G23</f>
        <v>0</v>
      </c>
      <c r="H23" s="98">
        <f t="shared" ref="H23:H28" si="2">F23*G23</f>
        <v>0</v>
      </c>
    </row>
    <row r="24" spans="1:8" ht="20.149999999999999" customHeight="1" x14ac:dyDescent="0.35">
      <c r="A24" s="27" t="s">
        <v>83</v>
      </c>
      <c r="B24" s="28" t="s">
        <v>84</v>
      </c>
      <c r="C24" s="15" t="s">
        <v>85</v>
      </c>
      <c r="D24" s="30" t="s">
        <v>31</v>
      </c>
      <c r="E24" s="136">
        <v>48.85</v>
      </c>
      <c r="F24" s="248"/>
      <c r="G24" s="189">
        <f>'A-Price Proposal'!G24</f>
        <v>0</v>
      </c>
      <c r="H24" s="99">
        <f t="shared" si="2"/>
        <v>0</v>
      </c>
    </row>
    <row r="25" spans="1:8" ht="20.149999999999999" customHeight="1" x14ac:dyDescent="0.35">
      <c r="A25" s="27" t="s">
        <v>86</v>
      </c>
      <c r="B25" s="28" t="s">
        <v>87</v>
      </c>
      <c r="C25" s="15" t="s">
        <v>88</v>
      </c>
      <c r="D25" s="30" t="s">
        <v>31</v>
      </c>
      <c r="E25" s="136">
        <v>0</v>
      </c>
      <c r="F25" s="248"/>
      <c r="G25" s="189">
        <f>'A-Price Proposal'!G25</f>
        <v>0</v>
      </c>
      <c r="H25" s="99">
        <f t="shared" si="2"/>
        <v>0</v>
      </c>
    </row>
    <row r="26" spans="1:8" ht="20.149999999999999" customHeight="1" x14ac:dyDescent="0.35">
      <c r="A26" s="27" t="s">
        <v>89</v>
      </c>
      <c r="B26" s="28" t="s">
        <v>90</v>
      </c>
      <c r="C26" s="16" t="s">
        <v>91</v>
      </c>
      <c r="D26" s="30" t="s">
        <v>31</v>
      </c>
      <c r="E26" s="136">
        <v>0</v>
      </c>
      <c r="F26" s="248"/>
      <c r="G26" s="189">
        <f>'A-Price Proposal'!G26</f>
        <v>0</v>
      </c>
      <c r="H26" s="99">
        <f t="shared" si="2"/>
        <v>0</v>
      </c>
    </row>
    <row r="27" spans="1:8" ht="20.149999999999999" customHeight="1" x14ac:dyDescent="0.35">
      <c r="A27" s="27" t="s">
        <v>92</v>
      </c>
      <c r="B27" s="28" t="s">
        <v>49</v>
      </c>
      <c r="C27" s="16" t="s">
        <v>50</v>
      </c>
      <c r="D27" s="30" t="s">
        <v>31</v>
      </c>
      <c r="E27" s="136">
        <v>48.85</v>
      </c>
      <c r="F27" s="248"/>
      <c r="G27" s="189">
        <f>'A-Price Proposal'!G27</f>
        <v>0</v>
      </c>
      <c r="H27" s="99">
        <f t="shared" si="2"/>
        <v>0</v>
      </c>
    </row>
    <row r="28" spans="1:8" ht="20.149999999999999" customHeight="1" x14ac:dyDescent="0.35">
      <c r="A28" s="27" t="s">
        <v>93</v>
      </c>
      <c r="B28" s="86" t="s">
        <v>52</v>
      </c>
      <c r="C28" s="16" t="s">
        <v>53</v>
      </c>
      <c r="D28" s="30" t="s">
        <v>31</v>
      </c>
      <c r="E28" s="136">
        <v>48.85</v>
      </c>
      <c r="F28" s="248"/>
      <c r="G28" s="189">
        <f>'A-Price Proposal'!G28</f>
        <v>0</v>
      </c>
      <c r="H28" s="99">
        <f t="shared" si="2"/>
        <v>0</v>
      </c>
    </row>
    <row r="29" spans="1:8" ht="30" customHeight="1" x14ac:dyDescent="0.35">
      <c r="A29" s="8" t="s">
        <v>77</v>
      </c>
      <c r="B29" s="284" t="s">
        <v>94</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41">
        <v>0</v>
      </c>
      <c r="F31" s="237"/>
      <c r="G31" s="184">
        <f>'A-Price Proposal'!G31</f>
        <v>0</v>
      </c>
      <c r="H31" s="94">
        <f>F31*G31</f>
        <v>0</v>
      </c>
    </row>
    <row r="32" spans="1:8" ht="20.149999999999999" customHeight="1" x14ac:dyDescent="0.35">
      <c r="A32" s="31" t="s">
        <v>100</v>
      </c>
      <c r="B32" s="32" t="s">
        <v>101</v>
      </c>
      <c r="C32" s="11" t="s">
        <v>102</v>
      </c>
      <c r="D32" s="23" t="s">
        <v>41</v>
      </c>
      <c r="E32" s="141">
        <v>23.12</v>
      </c>
      <c r="F32" s="237"/>
      <c r="G32" s="184">
        <f>'A-Price Proposal'!G32</f>
        <v>0</v>
      </c>
      <c r="H32" s="94">
        <f t="shared" ref="H32:H34" si="3">F32*G32</f>
        <v>0</v>
      </c>
    </row>
    <row r="33" spans="1:8" ht="20.149999999999999" customHeight="1" x14ac:dyDescent="0.35">
      <c r="A33" s="31" t="s">
        <v>103</v>
      </c>
      <c r="B33" s="32" t="s">
        <v>104</v>
      </c>
      <c r="C33" s="11" t="s">
        <v>105</v>
      </c>
      <c r="D33" s="23" t="s">
        <v>63</v>
      </c>
      <c r="E33" s="141">
        <v>10</v>
      </c>
      <c r="F33" s="237"/>
      <c r="G33" s="184">
        <f>'A-Price Proposal'!G33</f>
        <v>0</v>
      </c>
      <c r="H33" s="94">
        <f t="shared" si="3"/>
        <v>0</v>
      </c>
    </row>
    <row r="34" spans="1:8" ht="20.149999999999999" customHeight="1" x14ac:dyDescent="0.35">
      <c r="A34" s="31" t="s">
        <v>106</v>
      </c>
      <c r="B34" s="32" t="s">
        <v>107</v>
      </c>
      <c r="C34" s="11" t="s">
        <v>108</v>
      </c>
      <c r="D34" s="23" t="s">
        <v>63</v>
      </c>
      <c r="E34" s="141">
        <v>0</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69" t="s">
        <v>111</v>
      </c>
      <c r="C36" s="158"/>
      <c r="D36" s="158"/>
      <c r="E36" s="158"/>
      <c r="F36" s="250"/>
      <c r="G36" s="158"/>
      <c r="H36" s="159"/>
    </row>
    <row r="37" spans="1:8" ht="20.149999999999999" customHeight="1" x14ac:dyDescent="0.35">
      <c r="A37" s="19" t="s">
        <v>112</v>
      </c>
      <c r="B37" s="24" t="s">
        <v>113</v>
      </c>
      <c r="C37" s="17" t="s">
        <v>114</v>
      </c>
      <c r="D37" s="20" t="s">
        <v>63</v>
      </c>
      <c r="E37" s="142">
        <v>0</v>
      </c>
      <c r="F37" s="240"/>
      <c r="G37" s="185">
        <f>'A-Price Proposal'!G37</f>
        <v>0</v>
      </c>
      <c r="H37" s="95">
        <f>F37*G37</f>
        <v>0</v>
      </c>
    </row>
    <row r="38" spans="1:8" ht="20.149999999999999" customHeight="1" x14ac:dyDescent="0.35">
      <c r="A38" s="19" t="s">
        <v>115</v>
      </c>
      <c r="B38" s="24" t="s">
        <v>116</v>
      </c>
      <c r="C38" s="17" t="s">
        <v>117</v>
      </c>
      <c r="D38" s="20" t="s">
        <v>63</v>
      </c>
      <c r="E38" s="142">
        <v>0</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43">
        <v>0</v>
      </c>
      <c r="F41" s="244"/>
      <c r="G41" s="187">
        <f>'A-Price Proposal'!G41</f>
        <v>0</v>
      </c>
      <c r="H41" s="97">
        <f>F41*G41</f>
        <v>0</v>
      </c>
    </row>
    <row r="42" spans="1:8" ht="20.149999999999999" customHeight="1" x14ac:dyDescent="0.35">
      <c r="A42" s="21" t="s">
        <v>124</v>
      </c>
      <c r="B42" s="25" t="s">
        <v>125</v>
      </c>
      <c r="C42" s="13" t="s">
        <v>126</v>
      </c>
      <c r="D42" s="22" t="s">
        <v>127</v>
      </c>
      <c r="E42" s="143">
        <v>0</v>
      </c>
      <c r="F42" s="244"/>
      <c r="G42" s="187">
        <f>'A-Price Proposal'!G42</f>
        <v>0</v>
      </c>
      <c r="H42" s="97">
        <f>F42*G42</f>
        <v>0</v>
      </c>
    </row>
    <row r="43" spans="1:8" ht="20.149999999999999" customHeight="1" x14ac:dyDescent="0.35">
      <c r="A43" s="21" t="s">
        <v>128</v>
      </c>
      <c r="B43" s="25" t="s">
        <v>129</v>
      </c>
      <c r="C43" s="13" t="s">
        <v>130</v>
      </c>
      <c r="D43" s="22" t="s">
        <v>31</v>
      </c>
      <c r="E43" s="143">
        <v>0</v>
      </c>
      <c r="F43" s="244"/>
      <c r="G43" s="187">
        <f>'A-Price Proposal'!G43</f>
        <v>0</v>
      </c>
      <c r="H43" s="97">
        <f t="shared" ref="H43:H44" si="4">F43*G43</f>
        <v>0</v>
      </c>
    </row>
    <row r="44" spans="1:8" ht="20.149999999999999" customHeight="1" x14ac:dyDescent="0.35">
      <c r="A44" s="21" t="s">
        <v>131</v>
      </c>
      <c r="B44" s="25" t="s">
        <v>132</v>
      </c>
      <c r="C44" s="13" t="s">
        <v>133</v>
      </c>
      <c r="D44" s="22" t="s">
        <v>127</v>
      </c>
      <c r="E44" s="143">
        <v>0</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6">
        <v>1</v>
      </c>
      <c r="F47" s="253"/>
      <c r="G47" s="189">
        <f>'A-Price Proposal'!G47</f>
        <v>0</v>
      </c>
      <c r="H47" s="115">
        <f>F47*G47</f>
        <v>0</v>
      </c>
    </row>
    <row r="48" spans="1:8" ht="30" customHeight="1" x14ac:dyDescent="0.35">
      <c r="A48" s="116" t="s">
        <v>135</v>
      </c>
      <c r="B48" s="285" t="s">
        <v>141</v>
      </c>
      <c r="C48" s="286"/>
      <c r="D48" s="287"/>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IYYu8esLxecuVzY5aGCbOe/Rn1Fp++XDcKtkZOXRzbWhcZ6rJnZcacYPxXUudtyEr/K40wiaQ5unZoQDPhEhhQ==" saltValue="nztuDfezHtN6TdmbWDSy8A==" spinCount="100000" sheet="1" objects="1" scenarios="1"/>
  <mergeCells count="10">
    <mergeCell ref="B49:D49"/>
    <mergeCell ref="A1:H1"/>
    <mergeCell ref="B39:D39"/>
    <mergeCell ref="B45:D45"/>
    <mergeCell ref="B6:D6"/>
    <mergeCell ref="B10:D10"/>
    <mergeCell ref="B21:D21"/>
    <mergeCell ref="B29:D29"/>
    <mergeCell ref="B35:D35"/>
    <mergeCell ref="B48:D48"/>
  </mergeCells>
  <conditionalFormatting sqref="G2:H2">
    <cfRule type="cellIs" dxfId="5" priority="1" operator="equal">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F40"/>
  <sheetViews>
    <sheetView zoomScaleNormal="100" workbookViewId="0">
      <selection sqref="A1:F36"/>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251</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313" t="s">
        <v>152</v>
      </c>
      <c r="C3" s="314"/>
      <c r="D3" s="314"/>
      <c r="E3" s="314"/>
      <c r="F3" s="315"/>
    </row>
    <row r="4" spans="1:6" x14ac:dyDescent="0.35">
      <c r="A4" s="31" t="s">
        <v>153</v>
      </c>
      <c r="B4" s="39" t="s">
        <v>154</v>
      </c>
      <c r="C4" s="40" t="s">
        <v>155</v>
      </c>
      <c r="D4" s="41">
        <v>1</v>
      </c>
      <c r="E4" s="68">
        <f>'B-Price Proposal'!E4</f>
        <v>0</v>
      </c>
      <c r="F4" s="68">
        <f>D4*E4</f>
        <v>0</v>
      </c>
    </row>
    <row r="5" spans="1:6" x14ac:dyDescent="0.35">
      <c r="A5" s="31" t="s">
        <v>156</v>
      </c>
      <c r="B5" s="39" t="s">
        <v>157</v>
      </c>
      <c r="C5" s="40" t="s">
        <v>158</v>
      </c>
      <c r="D5" s="41">
        <v>2</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10</v>
      </c>
      <c r="E8" s="70">
        <f>'B-Price Proposal'!E8</f>
        <v>0</v>
      </c>
      <c r="F8" s="70">
        <f>D8*E8</f>
        <v>0</v>
      </c>
    </row>
    <row r="9" spans="1:6" x14ac:dyDescent="0.35">
      <c r="A9" s="19" t="s">
        <v>165</v>
      </c>
      <c r="B9" s="43" t="s">
        <v>166</v>
      </c>
      <c r="C9" s="44" t="s">
        <v>167</v>
      </c>
      <c r="D9" s="45">
        <v>2</v>
      </c>
      <c r="E9" s="70">
        <f>'B-Price Proposal'!E9</f>
        <v>0</v>
      </c>
      <c r="F9" s="70">
        <f t="shared" ref="F9:F12" si="0">D9*E9</f>
        <v>0</v>
      </c>
    </row>
    <row r="10" spans="1:6" x14ac:dyDescent="0.35">
      <c r="A10" s="19" t="s">
        <v>168</v>
      </c>
      <c r="B10" s="43" t="s">
        <v>169</v>
      </c>
      <c r="C10" s="44" t="s">
        <v>170</v>
      </c>
      <c r="D10" s="45">
        <v>2</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10</v>
      </c>
      <c r="E15" s="72">
        <f>'B-Price Proposal'!E15</f>
        <v>0</v>
      </c>
      <c r="F15" s="72">
        <f>D15*E15</f>
        <v>0</v>
      </c>
    </row>
    <row r="16" spans="1:6" x14ac:dyDescent="0.35">
      <c r="A16" s="21" t="s">
        <v>182</v>
      </c>
      <c r="B16" s="46" t="s">
        <v>183</v>
      </c>
      <c r="C16" s="47" t="s">
        <v>184</v>
      </c>
      <c r="D16" s="48">
        <v>5</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21</v>
      </c>
      <c r="E19" s="74">
        <f>'B-Price Proposal'!E19</f>
        <v>0</v>
      </c>
      <c r="F19" s="74">
        <f>D19*E19</f>
        <v>0</v>
      </c>
    </row>
    <row r="20" spans="1:6" x14ac:dyDescent="0.35">
      <c r="A20" s="27" t="s">
        <v>191</v>
      </c>
      <c r="B20" s="49" t="s">
        <v>192</v>
      </c>
      <c r="C20" s="29" t="s">
        <v>193</v>
      </c>
      <c r="D20" s="50">
        <v>1</v>
      </c>
      <c r="E20" s="74">
        <f>'B-Price Proposal'!E20</f>
        <v>0</v>
      </c>
      <c r="F20" s="74">
        <f t="shared" ref="F20:F22" si="1">D20*E20</f>
        <v>0</v>
      </c>
    </row>
    <row r="21" spans="1:6" x14ac:dyDescent="0.35">
      <c r="A21" s="27" t="s">
        <v>194</v>
      </c>
      <c r="B21" s="49" t="s">
        <v>195</v>
      </c>
      <c r="C21" s="29" t="s">
        <v>196</v>
      </c>
      <c r="D21" s="50">
        <v>0</v>
      </c>
      <c r="E21" s="74">
        <f>'B-Price Proposal'!E21</f>
        <v>0</v>
      </c>
      <c r="F21" s="74">
        <f t="shared" si="1"/>
        <v>0</v>
      </c>
    </row>
    <row r="22" spans="1:6" x14ac:dyDescent="0.35">
      <c r="A22" s="27" t="s">
        <v>197</v>
      </c>
      <c r="B22" s="49" t="s">
        <v>198</v>
      </c>
      <c r="C22" s="29" t="s">
        <v>199</v>
      </c>
      <c r="D22" s="50">
        <v>0</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2</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2" spans="1:6" hidden="1" x14ac:dyDescent="0.35">
      <c r="C32" s="4" t="s">
        <v>217</v>
      </c>
      <c r="D32" s="1"/>
    </row>
    <row r="33" spans="2:4" hidden="1" x14ac:dyDescent="0.35">
      <c r="C33" s="2" t="s">
        <v>218</v>
      </c>
      <c r="D33" s="1">
        <v>20</v>
      </c>
    </row>
    <row r="34" spans="2:4" hidden="1" x14ac:dyDescent="0.35">
      <c r="C34" s="2" t="s">
        <v>219</v>
      </c>
      <c r="D34" s="1">
        <v>29</v>
      </c>
    </row>
    <row r="35" spans="2:4" hidden="1" x14ac:dyDescent="0.35">
      <c r="C35" s="2" t="s">
        <v>220</v>
      </c>
      <c r="D35" s="1">
        <v>4</v>
      </c>
    </row>
    <row r="36" spans="2:4" hidden="1" x14ac:dyDescent="0.35">
      <c r="C36" s="2" t="s">
        <v>221</v>
      </c>
      <c r="D36" s="1">
        <v>1</v>
      </c>
    </row>
    <row r="40" spans="2:4" x14ac:dyDescent="0.35">
      <c r="B40" s="3"/>
    </row>
  </sheetData>
  <sheetProtection algorithmName="SHA-512" hashValue="BKljvVDG5l2Ir1UvonLcg6Zh/8an+zVXVFwYapYQshHgKr1KQOG45eup1La+1pQjSsehD+zhbk83k3gzBFo1Tw==" saltValue="w7doSu93SX+I2kljD9BFSg==" spinCount="100000" sheet="1" objects="1" scenarios="1"/>
  <mergeCells count="14">
    <mergeCell ref="B30:C30"/>
    <mergeCell ref="C31:D31"/>
    <mergeCell ref="A1:F1"/>
    <mergeCell ref="B3:F3"/>
    <mergeCell ref="B7:F7"/>
    <mergeCell ref="B6:C6"/>
    <mergeCell ref="B13:C13"/>
    <mergeCell ref="B14:F14"/>
    <mergeCell ref="B17:C17"/>
    <mergeCell ref="B18:F18"/>
    <mergeCell ref="B27:C27"/>
    <mergeCell ref="B28:C28"/>
    <mergeCell ref="B24:F24"/>
    <mergeCell ref="B23:C23"/>
  </mergeCells>
  <conditionalFormatting sqref="B31">
    <cfRule type="containsText" dxfId="4" priority="1" operator="containsText" text="Y.23.0">
      <formula>NOT(ISERROR(SEARCH("Y.23.0",B31)))</formula>
    </cfRule>
  </conditionalFormatting>
  <conditionalFormatting sqref="E2:F2">
    <cfRule type="cellIs" dxfId="3" priority="2" operator="equal">
      <formula>0</formula>
    </cfRule>
  </conditionalFormatting>
  <pageMargins left="0.7" right="0.7" top="0.75" bottom="0.75" header="0.3" footer="0.3"/>
  <ignoredErrors>
    <ignoredError sqref="F6 F13 F17 F23 F2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H49"/>
  <sheetViews>
    <sheetView zoomScale="85" zoomScaleNormal="85" workbookViewId="0">
      <selection activeCell="G4" sqref="G4"/>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43.25" customHeight="1" x14ac:dyDescent="0.35">
      <c r="A1" s="277" t="s">
        <v>252</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152"/>
      <c r="G3" s="152"/>
      <c r="H3" s="153"/>
    </row>
    <row r="4" spans="1:8" ht="20.149999999999999" customHeight="1" x14ac:dyDescent="0.35">
      <c r="A4" s="11" t="s">
        <v>28</v>
      </c>
      <c r="B4" s="23" t="s">
        <v>29</v>
      </c>
      <c r="C4" s="11" t="s">
        <v>30</v>
      </c>
      <c r="D4" s="23" t="s">
        <v>31</v>
      </c>
      <c r="E4" s="141">
        <v>33.229999999999997</v>
      </c>
      <c r="F4" s="237"/>
      <c r="G4" s="184">
        <f>'A-Price Proposal'!G4</f>
        <v>0</v>
      </c>
      <c r="H4" s="94">
        <f>F4*G4</f>
        <v>0</v>
      </c>
    </row>
    <row r="5" spans="1:8" ht="20.149999999999999" customHeight="1" x14ac:dyDescent="0.35">
      <c r="A5" s="11" t="s">
        <v>32</v>
      </c>
      <c r="B5" s="23" t="s">
        <v>33</v>
      </c>
      <c r="C5" s="10" t="s">
        <v>34</v>
      </c>
      <c r="D5" s="23" t="s">
        <v>31</v>
      </c>
      <c r="E5" s="141">
        <v>17.79</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42">
        <v>43.787999999999997</v>
      </c>
      <c r="F8" s="240"/>
      <c r="G8" s="185">
        <f>'A-Price Proposal'!G8</f>
        <v>0</v>
      </c>
      <c r="H8" s="95">
        <f>F8*G8</f>
        <v>0</v>
      </c>
    </row>
    <row r="9" spans="1:8" ht="20.149999999999999" customHeight="1" x14ac:dyDescent="0.35">
      <c r="A9" s="19" t="s">
        <v>42</v>
      </c>
      <c r="B9" s="24" t="s">
        <v>43</v>
      </c>
      <c r="C9" s="12" t="s">
        <v>44</v>
      </c>
      <c r="D9" s="20" t="s">
        <v>41</v>
      </c>
      <c r="E9" s="142">
        <v>43.787999999999997</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43">
        <v>138.89400000000001</v>
      </c>
      <c r="F12" s="243"/>
      <c r="G12" s="186">
        <f>'A-Price Proposal'!G12</f>
        <v>0</v>
      </c>
      <c r="H12" s="96">
        <f t="shared" ref="H12:H17" si="0">F12*G12</f>
        <v>0</v>
      </c>
    </row>
    <row r="13" spans="1:8" ht="20.149999999999999" customHeight="1" x14ac:dyDescent="0.35">
      <c r="A13" s="21" t="s">
        <v>51</v>
      </c>
      <c r="B13" s="26" t="s">
        <v>52</v>
      </c>
      <c r="C13" s="13" t="s">
        <v>53</v>
      </c>
      <c r="D13" s="22" t="s">
        <v>31</v>
      </c>
      <c r="E13" s="143">
        <v>138.89400000000001</v>
      </c>
      <c r="F13" s="244"/>
      <c r="G13" s="187">
        <f>'A-Price Proposal'!G13</f>
        <v>0</v>
      </c>
      <c r="H13" s="97">
        <f t="shared" si="0"/>
        <v>0</v>
      </c>
    </row>
    <row r="14" spans="1:8" ht="20.149999999999999" customHeight="1" x14ac:dyDescent="0.35">
      <c r="A14" s="21" t="s">
        <v>54</v>
      </c>
      <c r="B14" s="26" t="s">
        <v>55</v>
      </c>
      <c r="C14" s="13" t="s">
        <v>56</v>
      </c>
      <c r="D14" s="22" t="s">
        <v>31</v>
      </c>
      <c r="E14" s="143">
        <v>10.537000000000001</v>
      </c>
      <c r="F14" s="244"/>
      <c r="G14" s="187">
        <f>'A-Price Proposal'!G14</f>
        <v>0</v>
      </c>
      <c r="H14" s="97">
        <f t="shared" si="0"/>
        <v>0</v>
      </c>
    </row>
    <row r="15" spans="1:8" ht="20.149999999999999" customHeight="1" x14ac:dyDescent="0.35">
      <c r="A15" s="21" t="s">
        <v>57</v>
      </c>
      <c r="B15" s="26" t="s">
        <v>58</v>
      </c>
      <c r="C15" s="13" t="s">
        <v>59</v>
      </c>
      <c r="D15" s="22" t="s">
        <v>31</v>
      </c>
      <c r="E15" s="143">
        <v>0</v>
      </c>
      <c r="F15" s="244"/>
      <c r="G15" s="187">
        <f>'A-Price Proposal'!G15</f>
        <v>0</v>
      </c>
      <c r="H15" s="97">
        <f t="shared" si="0"/>
        <v>0</v>
      </c>
    </row>
    <row r="16" spans="1:8" ht="20.149999999999999" customHeight="1" x14ac:dyDescent="0.35">
      <c r="A16" s="21" t="s">
        <v>60</v>
      </c>
      <c r="B16" s="26" t="s">
        <v>61</v>
      </c>
      <c r="C16" s="13" t="s">
        <v>62</v>
      </c>
      <c r="D16" s="22" t="s">
        <v>63</v>
      </c>
      <c r="E16" s="143">
        <v>0</v>
      </c>
      <c r="F16" s="244"/>
      <c r="G16" s="187">
        <f>'A-Price Proposal'!G16</f>
        <v>0</v>
      </c>
      <c r="H16" s="97">
        <f t="shared" si="0"/>
        <v>0</v>
      </c>
    </row>
    <row r="17" spans="1:8" ht="20.149999999999999" customHeight="1" x14ac:dyDescent="0.35">
      <c r="A17" s="21" t="s">
        <v>64</v>
      </c>
      <c r="B17" s="25" t="s">
        <v>65</v>
      </c>
      <c r="C17" s="13" t="s">
        <v>66</v>
      </c>
      <c r="D17" s="22" t="s">
        <v>31</v>
      </c>
      <c r="E17" s="143">
        <v>19.826000000000001</v>
      </c>
      <c r="F17" s="243"/>
      <c r="G17" s="186">
        <f>'A-Price Proposal'!G17</f>
        <v>0</v>
      </c>
      <c r="H17" s="96">
        <f t="shared" si="0"/>
        <v>0</v>
      </c>
    </row>
    <row r="18" spans="1:8" ht="20.149999999999999" customHeight="1" x14ac:dyDescent="0.35">
      <c r="A18" s="21" t="s">
        <v>67</v>
      </c>
      <c r="B18" s="25" t="s">
        <v>68</v>
      </c>
      <c r="C18" s="13" t="s">
        <v>69</v>
      </c>
      <c r="D18" s="22" t="s">
        <v>31</v>
      </c>
      <c r="E18" s="143">
        <v>25.516999999999999</v>
      </c>
      <c r="F18" s="243"/>
      <c r="G18" s="186">
        <f>'A-Price Proposal'!G18</f>
        <v>0</v>
      </c>
      <c r="H18" s="96">
        <f t="shared" ref="H18:H20" si="1">F18*G18</f>
        <v>0</v>
      </c>
    </row>
    <row r="19" spans="1:8" ht="20.149999999999999" customHeight="1" x14ac:dyDescent="0.35">
      <c r="A19" s="21" t="s">
        <v>70</v>
      </c>
      <c r="B19" s="25" t="s">
        <v>71</v>
      </c>
      <c r="C19" s="13" t="s">
        <v>72</v>
      </c>
      <c r="D19" s="22" t="s">
        <v>31</v>
      </c>
      <c r="E19" s="143">
        <v>8.3819999999999997</v>
      </c>
      <c r="F19" s="243"/>
      <c r="G19" s="186">
        <f>'A-Price Proposal'!G19</f>
        <v>0</v>
      </c>
      <c r="H19" s="96">
        <f t="shared" si="1"/>
        <v>0</v>
      </c>
    </row>
    <row r="20" spans="1:8" ht="20.149999999999999" customHeight="1" x14ac:dyDescent="0.35">
      <c r="A20" s="21" t="s">
        <v>73</v>
      </c>
      <c r="B20" s="25" t="s">
        <v>74</v>
      </c>
      <c r="C20" s="14" t="s">
        <v>75</v>
      </c>
      <c r="D20" s="22" t="s">
        <v>31</v>
      </c>
      <c r="E20" s="143">
        <v>25.146000000000001</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44">
        <v>67.715000000000003</v>
      </c>
      <c r="F23" s="247"/>
      <c r="G23" s="188">
        <f>'A-Price Proposal'!G23</f>
        <v>0</v>
      </c>
      <c r="H23" s="98">
        <f t="shared" ref="H23:H28" si="2">F23*G23</f>
        <v>0</v>
      </c>
    </row>
    <row r="24" spans="1:8" ht="20.149999999999999" customHeight="1" x14ac:dyDescent="0.35">
      <c r="A24" s="27" t="s">
        <v>83</v>
      </c>
      <c r="B24" s="28" t="s">
        <v>84</v>
      </c>
      <c r="C24" s="15" t="s">
        <v>85</v>
      </c>
      <c r="D24" s="30" t="s">
        <v>31</v>
      </c>
      <c r="E24" s="136">
        <v>0</v>
      </c>
      <c r="F24" s="248"/>
      <c r="G24" s="189">
        <f>'A-Price Proposal'!G24</f>
        <v>0</v>
      </c>
      <c r="H24" s="99">
        <f t="shared" si="2"/>
        <v>0</v>
      </c>
    </row>
    <row r="25" spans="1:8" ht="20.149999999999999" customHeight="1" x14ac:dyDescent="0.35">
      <c r="A25" s="27" t="s">
        <v>86</v>
      </c>
      <c r="B25" s="28" t="s">
        <v>87</v>
      </c>
      <c r="C25" s="15" t="s">
        <v>88</v>
      </c>
      <c r="D25" s="30" t="s">
        <v>31</v>
      </c>
      <c r="E25" s="136">
        <v>13.834</v>
      </c>
      <c r="F25" s="248"/>
      <c r="G25" s="189">
        <f>'A-Price Proposal'!G25</f>
        <v>0</v>
      </c>
      <c r="H25" s="99">
        <f t="shared" si="2"/>
        <v>0</v>
      </c>
    </row>
    <row r="26" spans="1:8" ht="20.149999999999999" customHeight="1" x14ac:dyDescent="0.35">
      <c r="A26" s="27" t="s">
        <v>89</v>
      </c>
      <c r="B26" s="28" t="s">
        <v>90</v>
      </c>
      <c r="C26" s="16" t="s">
        <v>91</v>
      </c>
      <c r="D26" s="30" t="s">
        <v>31</v>
      </c>
      <c r="E26" s="136">
        <v>13.834</v>
      </c>
      <c r="F26" s="248"/>
      <c r="G26" s="189">
        <f>'A-Price Proposal'!G26</f>
        <v>0</v>
      </c>
      <c r="H26" s="99">
        <f t="shared" si="2"/>
        <v>0</v>
      </c>
    </row>
    <row r="27" spans="1:8" ht="20.149999999999999" customHeight="1" x14ac:dyDescent="0.35">
      <c r="A27" s="27" t="s">
        <v>92</v>
      </c>
      <c r="B27" s="28" t="s">
        <v>49</v>
      </c>
      <c r="C27" s="16" t="s">
        <v>50</v>
      </c>
      <c r="D27" s="30" t="s">
        <v>31</v>
      </c>
      <c r="E27" s="136">
        <v>57.615000000000002</v>
      </c>
      <c r="F27" s="248"/>
      <c r="G27" s="189">
        <f>'A-Price Proposal'!G27</f>
        <v>0</v>
      </c>
      <c r="H27" s="99">
        <f t="shared" si="2"/>
        <v>0</v>
      </c>
    </row>
    <row r="28" spans="1:8" ht="20.149999999999999" customHeight="1" x14ac:dyDescent="0.35">
      <c r="A28" s="27" t="s">
        <v>93</v>
      </c>
      <c r="B28" s="86" t="s">
        <v>52</v>
      </c>
      <c r="C28" s="16" t="s">
        <v>53</v>
      </c>
      <c r="D28" s="30" t="s">
        <v>31</v>
      </c>
      <c r="E28" s="136">
        <v>57.615000000000002</v>
      </c>
      <c r="F28" s="248"/>
      <c r="G28" s="189">
        <f>'A-Price Proposal'!G28</f>
        <v>0</v>
      </c>
      <c r="H28" s="99">
        <f t="shared" si="2"/>
        <v>0</v>
      </c>
    </row>
    <row r="29" spans="1:8" ht="30" customHeight="1" x14ac:dyDescent="0.35">
      <c r="A29" s="8" t="s">
        <v>77</v>
      </c>
      <c r="B29" s="284" t="s">
        <v>253</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41">
        <v>0</v>
      </c>
      <c r="F31" s="237"/>
      <c r="G31" s="184">
        <f>'A-Price Proposal'!G31</f>
        <v>0</v>
      </c>
      <c r="H31" s="94">
        <f>F31*G31</f>
        <v>0</v>
      </c>
    </row>
    <row r="32" spans="1:8" ht="20.149999999999999" customHeight="1" x14ac:dyDescent="0.35">
      <c r="A32" s="31" t="s">
        <v>100</v>
      </c>
      <c r="B32" s="32" t="s">
        <v>101</v>
      </c>
      <c r="C32" s="11" t="s">
        <v>102</v>
      </c>
      <c r="D32" s="23" t="s">
        <v>41</v>
      </c>
      <c r="E32" s="141">
        <v>0</v>
      </c>
      <c r="F32" s="237"/>
      <c r="G32" s="184">
        <f>'A-Price Proposal'!G32</f>
        <v>0</v>
      </c>
      <c r="H32" s="94">
        <f t="shared" ref="H32:H34" si="3">F32*G32</f>
        <v>0</v>
      </c>
    </row>
    <row r="33" spans="1:8" ht="20.149999999999999" customHeight="1" x14ac:dyDescent="0.35">
      <c r="A33" s="31" t="s">
        <v>103</v>
      </c>
      <c r="B33" s="32" t="s">
        <v>104</v>
      </c>
      <c r="C33" s="11" t="s">
        <v>105</v>
      </c>
      <c r="D33" s="23" t="s">
        <v>63</v>
      </c>
      <c r="E33" s="141">
        <v>9</v>
      </c>
      <c r="F33" s="237"/>
      <c r="G33" s="184">
        <f>'A-Price Proposal'!G33</f>
        <v>0</v>
      </c>
      <c r="H33" s="94">
        <f t="shared" si="3"/>
        <v>0</v>
      </c>
    </row>
    <row r="34" spans="1:8" ht="20.149999999999999" customHeight="1" x14ac:dyDescent="0.35">
      <c r="A34" s="31" t="s">
        <v>106</v>
      </c>
      <c r="B34" s="32" t="s">
        <v>107</v>
      </c>
      <c r="C34" s="11" t="s">
        <v>108</v>
      </c>
      <c r="D34" s="23" t="s">
        <v>63</v>
      </c>
      <c r="E34" s="141">
        <v>2</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57" t="s">
        <v>111</v>
      </c>
      <c r="C36" s="158"/>
      <c r="D36" s="158"/>
      <c r="E36" s="158"/>
      <c r="F36" s="250"/>
      <c r="G36" s="158"/>
      <c r="H36" s="159"/>
    </row>
    <row r="37" spans="1:8" ht="20.149999999999999" customHeight="1" x14ac:dyDescent="0.35">
      <c r="A37" s="19" t="s">
        <v>112</v>
      </c>
      <c r="B37" s="24" t="s">
        <v>113</v>
      </c>
      <c r="C37" s="17" t="s">
        <v>114</v>
      </c>
      <c r="D37" s="20" t="s">
        <v>63</v>
      </c>
      <c r="E37" s="142">
        <v>1</v>
      </c>
      <c r="F37" s="240"/>
      <c r="G37" s="185">
        <f>'A-Price Proposal'!G37</f>
        <v>0</v>
      </c>
      <c r="H37" s="95">
        <f>F37*G37</f>
        <v>0</v>
      </c>
    </row>
    <row r="38" spans="1:8" ht="20.149999999999999" customHeight="1" x14ac:dyDescent="0.35">
      <c r="A38" s="19" t="s">
        <v>115</v>
      </c>
      <c r="B38" s="24" t="s">
        <v>116</v>
      </c>
      <c r="C38" s="17" t="s">
        <v>117</v>
      </c>
      <c r="D38" s="20" t="s">
        <v>63</v>
      </c>
      <c r="E38" s="142">
        <v>1</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43">
        <v>0</v>
      </c>
      <c r="F41" s="244"/>
      <c r="G41" s="187">
        <f>'A-Price Proposal'!G41</f>
        <v>0</v>
      </c>
      <c r="H41" s="97">
        <f>F41*G41</f>
        <v>0</v>
      </c>
    </row>
    <row r="42" spans="1:8" ht="20.149999999999999" customHeight="1" x14ac:dyDescent="0.35">
      <c r="A42" s="21" t="s">
        <v>124</v>
      </c>
      <c r="B42" s="25" t="s">
        <v>125</v>
      </c>
      <c r="C42" s="13" t="s">
        <v>126</v>
      </c>
      <c r="D42" s="22" t="s">
        <v>127</v>
      </c>
      <c r="E42" s="143">
        <v>0</v>
      </c>
      <c r="F42" s="244"/>
      <c r="G42" s="187">
        <f>'A-Price Proposal'!G42</f>
        <v>0</v>
      </c>
      <c r="H42" s="97">
        <f>F42*G42</f>
        <v>0</v>
      </c>
    </row>
    <row r="43" spans="1:8" ht="20.149999999999999" customHeight="1" x14ac:dyDescent="0.35">
      <c r="A43" s="21" t="s">
        <v>128</v>
      </c>
      <c r="B43" s="25" t="s">
        <v>129</v>
      </c>
      <c r="C43" s="13" t="s">
        <v>130</v>
      </c>
      <c r="D43" s="22" t="s">
        <v>31</v>
      </c>
      <c r="E43" s="143">
        <v>0</v>
      </c>
      <c r="F43" s="244"/>
      <c r="G43" s="187">
        <f>'A-Price Proposal'!G43</f>
        <v>0</v>
      </c>
      <c r="H43" s="97">
        <f t="shared" ref="H43:H44" si="4">F43*G43</f>
        <v>0</v>
      </c>
    </row>
    <row r="44" spans="1:8" ht="20.149999999999999" customHeight="1" x14ac:dyDescent="0.35">
      <c r="A44" s="21" t="s">
        <v>131</v>
      </c>
      <c r="B44" s="25" t="s">
        <v>132</v>
      </c>
      <c r="C44" s="13" t="s">
        <v>133</v>
      </c>
      <c r="D44" s="22" t="s">
        <v>127</v>
      </c>
      <c r="E44" s="143">
        <v>0</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6">
        <v>1</v>
      </c>
      <c r="F47" s="253"/>
      <c r="G47" s="189">
        <f>'A-Price Proposal'!G47</f>
        <v>0</v>
      </c>
      <c r="H47" s="115">
        <f>F47*G47</f>
        <v>0</v>
      </c>
    </row>
    <row r="48" spans="1:8" ht="30" customHeight="1" x14ac:dyDescent="0.35">
      <c r="A48" s="116" t="s">
        <v>135</v>
      </c>
      <c r="B48" s="285" t="s">
        <v>141</v>
      </c>
      <c r="C48" s="286"/>
      <c r="D48" s="287"/>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txnl1HiIwK6q5tGZE4GQ4TzzvVu9iwQ1T/L1a2YhUPcztmAqqIplVip8QuK+MJrOMFKPlNHjBcnUKvs0W47RWA==" saltValue="R5fKUECqfToLkPu6nKyJAA==" spinCount="100000" sheet="1" objects="1" scenarios="1"/>
  <mergeCells count="10">
    <mergeCell ref="B49:D49"/>
    <mergeCell ref="A1:H1"/>
    <mergeCell ref="B45:D45"/>
    <mergeCell ref="B6:D6"/>
    <mergeCell ref="B10:D10"/>
    <mergeCell ref="B21:D21"/>
    <mergeCell ref="B29:D29"/>
    <mergeCell ref="B35:D35"/>
    <mergeCell ref="B39:D39"/>
    <mergeCell ref="B48:D48"/>
  </mergeCells>
  <phoneticPr fontId="12" type="noConversion"/>
  <conditionalFormatting sqref="G2:H2">
    <cfRule type="cellIs" dxfId="2"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H57"/>
  <sheetViews>
    <sheetView topLeftCell="C1" zoomScale="85" zoomScaleNormal="85" workbookViewId="0">
      <selection activeCell="G4" sqref="G4"/>
    </sheetView>
  </sheetViews>
  <sheetFormatPr defaultRowHeight="14.5" x14ac:dyDescent="0.35"/>
  <cols>
    <col min="1" max="1" width="5.54296875" customWidth="1"/>
    <col min="2" max="2" width="20.54296875" style="3" customWidth="1"/>
    <col min="3" max="3" width="106" style="9" customWidth="1"/>
    <col min="4" max="6" width="20.54296875" customWidth="1"/>
    <col min="7" max="8" width="20.54296875" style="66" customWidth="1"/>
  </cols>
  <sheetData>
    <row r="1" spans="1:8" ht="119.25" customHeight="1" x14ac:dyDescent="0.35">
      <c r="A1" s="277" t="s">
        <v>18</v>
      </c>
      <c r="B1" s="277"/>
      <c r="C1" s="277"/>
      <c r="D1" s="277"/>
      <c r="E1" s="277"/>
      <c r="F1" s="277"/>
      <c r="G1" s="277"/>
      <c r="H1" s="278"/>
    </row>
    <row r="2" spans="1:8" ht="59.25" customHeight="1" x14ac:dyDescent="0.35">
      <c r="A2" s="34"/>
      <c r="B2" s="34" t="s">
        <v>19</v>
      </c>
      <c r="C2" s="34" t="s">
        <v>20</v>
      </c>
      <c r="D2" s="34" t="s">
        <v>21</v>
      </c>
      <c r="E2" s="34" t="s">
        <v>22</v>
      </c>
      <c r="F2" s="146" t="s">
        <v>23</v>
      </c>
      <c r="G2" s="34" t="s">
        <v>24</v>
      </c>
      <c r="H2" s="67" t="s">
        <v>25</v>
      </c>
    </row>
    <row r="3" spans="1:8" ht="30" customHeight="1" x14ac:dyDescent="0.35">
      <c r="A3" s="5" t="s">
        <v>26</v>
      </c>
      <c r="B3" s="151" t="s">
        <v>27</v>
      </c>
      <c r="C3" s="152"/>
      <c r="D3" s="152"/>
      <c r="E3" s="152"/>
      <c r="F3" s="152"/>
      <c r="G3" s="152"/>
      <c r="H3" s="153"/>
    </row>
    <row r="4" spans="1:8" ht="20.149999999999999" customHeight="1" x14ac:dyDescent="0.35">
      <c r="A4" s="11" t="s">
        <v>28</v>
      </c>
      <c r="B4" s="23" t="s">
        <v>29</v>
      </c>
      <c r="C4" s="11" t="s">
        <v>30</v>
      </c>
      <c r="D4" s="23" t="s">
        <v>31</v>
      </c>
      <c r="E4" s="192">
        <f>'HIE-A'!E4+'BİL-A'!E4+'ERZ-A'!E4+'G.AN-A'!E4+'İST-A'!E4+'İZM-A'!E4+'MERS-A'!E4+'RİZE-A'!E4</f>
        <v>367.12300000000005</v>
      </c>
      <c r="F4" s="192">
        <f>'HIE-A'!F4+'BİL-A'!F4+'ERZ-A'!F4+'G.AN-A'!F4+'İST-A'!F4+'İZM-A'!F4+'MERS-A'!F4+'RİZE-A'!F4</f>
        <v>0</v>
      </c>
      <c r="G4" s="120"/>
      <c r="H4" s="94">
        <f>F4*G4</f>
        <v>0</v>
      </c>
    </row>
    <row r="5" spans="1:8" ht="20.149999999999999" customHeight="1" x14ac:dyDescent="0.35">
      <c r="A5" s="11" t="s">
        <v>32</v>
      </c>
      <c r="B5" s="23" t="s">
        <v>33</v>
      </c>
      <c r="C5" s="10" t="s">
        <v>34</v>
      </c>
      <c r="D5" s="23" t="s">
        <v>31</v>
      </c>
      <c r="E5" s="192">
        <f>'HIE-A'!E5+'BİL-A'!E5+'ERZ-A'!E5+'G.AN-A'!E5+'İST-A'!E5+'İZM-A'!E5+'MERS-A'!E5+'RİZE-A'!E5</f>
        <v>204.46599999999998</v>
      </c>
      <c r="F5" s="192">
        <f>'HIE-A'!F5+'BİL-A'!F5+'ERZ-A'!F5+'G.AN-A'!F5+'İST-A'!F5+'İZM-A'!F5+'MERS-A'!F5+'RİZE-A'!F5</f>
        <v>0</v>
      </c>
      <c r="G5" s="120"/>
      <c r="H5" s="94">
        <f>F5*G5</f>
        <v>0</v>
      </c>
    </row>
    <row r="6" spans="1:8" ht="30" customHeight="1" x14ac:dyDescent="0.35">
      <c r="A6" s="5" t="s">
        <v>26</v>
      </c>
      <c r="B6" s="279" t="s">
        <v>35</v>
      </c>
      <c r="C6" s="279"/>
      <c r="D6" s="279"/>
      <c r="E6" s="193"/>
      <c r="F6" s="193"/>
      <c r="G6" s="61"/>
      <c r="H6" s="89">
        <f>SUM(H4:H5)</f>
        <v>0</v>
      </c>
    </row>
    <row r="7" spans="1:8" ht="30" customHeight="1" x14ac:dyDescent="0.35">
      <c r="A7" s="6" t="s">
        <v>36</v>
      </c>
      <c r="B7" s="166" t="s">
        <v>37</v>
      </c>
      <c r="C7" s="167"/>
      <c r="D7" s="167"/>
      <c r="E7" s="194"/>
      <c r="F7" s="194"/>
      <c r="G7" s="167"/>
      <c r="H7" s="168"/>
    </row>
    <row r="8" spans="1:8" ht="20.149999999999999" customHeight="1" x14ac:dyDescent="0.35">
      <c r="A8" s="19" t="s">
        <v>38</v>
      </c>
      <c r="B8" s="24" t="s">
        <v>39</v>
      </c>
      <c r="C8" s="12" t="s">
        <v>40</v>
      </c>
      <c r="D8" s="20" t="s">
        <v>41</v>
      </c>
      <c r="E8" s="195">
        <f>'HIE-A'!E8+'BİL-A'!E8+'ERZ-A'!E8+'G.AN-A'!E8+'İST-A'!E8+'İZM-A'!E8+'MERS-A'!E8+'RİZE-A'!E8</f>
        <v>439.15200000000004</v>
      </c>
      <c r="F8" s="195">
        <f>'HIE-A'!F8+'BİL-A'!F8+'ERZ-A'!F8+'G.AN-A'!F8+'İST-A'!F8+'İZM-A'!F8+'MERS-A'!F8+'RİZE-A'!F8</f>
        <v>0</v>
      </c>
      <c r="G8" s="119"/>
      <c r="H8" s="95">
        <f>F8*G8</f>
        <v>0</v>
      </c>
    </row>
    <row r="9" spans="1:8" ht="20.149999999999999" customHeight="1" x14ac:dyDescent="0.35">
      <c r="A9" s="19" t="s">
        <v>42</v>
      </c>
      <c r="B9" s="24" t="s">
        <v>43</v>
      </c>
      <c r="C9" s="12" t="s">
        <v>44</v>
      </c>
      <c r="D9" s="20" t="s">
        <v>41</v>
      </c>
      <c r="E9" s="195">
        <f>'HIE-A'!E9+'BİL-A'!E9+'ERZ-A'!E9+'G.AN-A'!E9+'İST-A'!E9+'İZM-A'!E9+'MERS-A'!E9+'RİZE-A'!E9</f>
        <v>439.15200000000004</v>
      </c>
      <c r="F9" s="195">
        <f>'HIE-A'!F9+'BİL-A'!F9+'ERZ-A'!F9+'G.AN-A'!F9+'İST-A'!F9+'İZM-A'!F9+'MERS-A'!F9+'RİZE-A'!F9</f>
        <v>0</v>
      </c>
      <c r="G9" s="119"/>
      <c r="H9" s="95">
        <f>F9*G9</f>
        <v>0</v>
      </c>
    </row>
    <row r="10" spans="1:8" ht="30" customHeight="1" x14ac:dyDescent="0.35">
      <c r="A10" s="6" t="s">
        <v>36</v>
      </c>
      <c r="B10" s="280" t="s">
        <v>45</v>
      </c>
      <c r="C10" s="281"/>
      <c r="D10" s="282"/>
      <c r="E10" s="196"/>
      <c r="F10" s="196"/>
      <c r="G10" s="62"/>
      <c r="H10" s="90">
        <f>SUM(H8:H9)</f>
        <v>0</v>
      </c>
    </row>
    <row r="11" spans="1:8" ht="30" customHeight="1" x14ac:dyDescent="0.35">
      <c r="A11" s="7" t="s">
        <v>46</v>
      </c>
      <c r="B11" s="148" t="s">
        <v>47</v>
      </c>
      <c r="C11" s="149"/>
      <c r="D11" s="149"/>
      <c r="E11" s="197"/>
      <c r="F11" s="197"/>
      <c r="G11" s="149"/>
      <c r="H11" s="150"/>
    </row>
    <row r="12" spans="1:8" ht="20.149999999999999" customHeight="1" x14ac:dyDescent="0.35">
      <c r="A12" s="21" t="s">
        <v>48</v>
      </c>
      <c r="B12" s="25" t="s">
        <v>49</v>
      </c>
      <c r="C12" s="13" t="s">
        <v>50</v>
      </c>
      <c r="D12" s="22" t="s">
        <v>31</v>
      </c>
      <c r="E12" s="198">
        <f>'HIE-A'!E14+'BİL-A'!E12+'ERZ-A'!E12+'G.AN-A'!E12+'İST-A'!E12+'İZM-A'!E12+'MERS-A'!E12+'RİZE-A'!E12</f>
        <v>1090.9380000000001</v>
      </c>
      <c r="F12" s="198">
        <f>'HIE-A'!F12+'BİL-A'!F12+'ERZ-A'!F12+'G.AN-A'!F12+'İST-A'!F12+'İZM-A'!F12+'MERS-A'!F12+'RİZE-A'!F12</f>
        <v>0</v>
      </c>
      <c r="G12" s="118"/>
      <c r="H12" s="96">
        <f t="shared" ref="H12:H17" si="0">F12*G12</f>
        <v>0</v>
      </c>
    </row>
    <row r="13" spans="1:8" ht="20.149999999999999" customHeight="1" x14ac:dyDescent="0.35">
      <c r="A13" s="21" t="s">
        <v>51</v>
      </c>
      <c r="B13" s="26" t="s">
        <v>52</v>
      </c>
      <c r="C13" s="13" t="s">
        <v>53</v>
      </c>
      <c r="D13" s="22" t="s">
        <v>31</v>
      </c>
      <c r="E13" s="198">
        <f>'HIE-A'!E13+'BİL-A'!E13+'ERZ-A'!E13+'G.AN-A'!E13+'İST-A'!E13+'İZM-A'!E13+'MERS-A'!E13+'RİZE-A'!E13</f>
        <v>1170.4380000000001</v>
      </c>
      <c r="F13" s="198">
        <f>'HIE-A'!F13+'BİL-A'!F13+'ERZ-A'!F13+'G.AN-A'!F13+'İST-A'!F13+'İZM-A'!F13+'MERS-A'!F13+'RİZE-A'!F13</f>
        <v>0</v>
      </c>
      <c r="G13" s="118"/>
      <c r="H13" s="97">
        <f t="shared" si="0"/>
        <v>0</v>
      </c>
    </row>
    <row r="14" spans="1:8" ht="20.149999999999999" customHeight="1" x14ac:dyDescent="0.35">
      <c r="A14" s="21" t="s">
        <v>54</v>
      </c>
      <c r="B14" s="26" t="s">
        <v>55</v>
      </c>
      <c r="C14" s="13" t="s">
        <v>56</v>
      </c>
      <c r="D14" s="22" t="s">
        <v>31</v>
      </c>
      <c r="E14" s="198">
        <f>'HIE-A'!E14+'BİL-A'!E14+'ERZ-A'!E14+'G.AN-A'!E14+'İST-A'!E14+'İZM-A'!E14+'MERS-A'!E14+'RİZE-A'!E14</f>
        <v>203.631</v>
      </c>
      <c r="F14" s="198">
        <f>'HIE-A'!F14+'BİL-A'!F14+'ERZ-A'!F14+'G.AN-A'!F14+'İST-A'!F14+'İZM-A'!F14+'MERS-A'!F14+'RİZE-A'!F14</f>
        <v>0</v>
      </c>
      <c r="G14" s="118"/>
      <c r="H14" s="97">
        <f t="shared" si="0"/>
        <v>0</v>
      </c>
    </row>
    <row r="15" spans="1:8" ht="20.149999999999999" customHeight="1" x14ac:dyDescent="0.35">
      <c r="A15" s="21" t="s">
        <v>57</v>
      </c>
      <c r="B15" s="26" t="s">
        <v>58</v>
      </c>
      <c r="C15" s="13" t="s">
        <v>59</v>
      </c>
      <c r="D15" s="22" t="s">
        <v>31</v>
      </c>
      <c r="E15" s="198">
        <f>'HIE-A'!E15+'BİL-A'!E15+'ERZ-A'!E15+'G.AN-A'!E15+'İST-A'!E15+'İZM-A'!E15+'MERS-A'!E15+'RİZE-A'!E15</f>
        <v>5.72</v>
      </c>
      <c r="F15" s="198">
        <f>'HIE-A'!F15+'BİL-A'!F15+'ERZ-A'!F15+'G.AN-A'!F15+'İST-A'!F15+'İZM-A'!F15+'MERS-A'!F15+'RİZE-A'!F15</f>
        <v>0</v>
      </c>
      <c r="G15" s="118"/>
      <c r="H15" s="97">
        <f t="shared" si="0"/>
        <v>0</v>
      </c>
    </row>
    <row r="16" spans="1:8" ht="20.149999999999999" customHeight="1" x14ac:dyDescent="0.35">
      <c r="A16" s="21" t="s">
        <v>60</v>
      </c>
      <c r="B16" s="26" t="s">
        <v>61</v>
      </c>
      <c r="C16" s="13" t="s">
        <v>62</v>
      </c>
      <c r="D16" s="22" t="s">
        <v>63</v>
      </c>
      <c r="E16" s="198">
        <f>'HIE-A'!E16+'BİL-A'!E16+'ERZ-A'!E16+'G.AN-A'!E16+'İST-A'!E16+'İZM-A'!E16+'MERS-A'!E16+'RİZE-A'!E16</f>
        <v>121</v>
      </c>
      <c r="F16" s="198">
        <f>'HIE-A'!F16+'BİL-A'!F16+'ERZ-A'!F16+'G.AN-A'!F16+'İST-A'!F16+'İZM-A'!F16+'MERS-A'!F16+'RİZE-A'!F16</f>
        <v>0</v>
      </c>
      <c r="G16" s="118"/>
      <c r="H16" s="97">
        <f t="shared" si="0"/>
        <v>0</v>
      </c>
    </row>
    <row r="17" spans="1:8" ht="20.149999999999999" customHeight="1" x14ac:dyDescent="0.35">
      <c r="A17" s="21" t="s">
        <v>64</v>
      </c>
      <c r="B17" s="25" t="s">
        <v>65</v>
      </c>
      <c r="C17" s="13" t="s">
        <v>66</v>
      </c>
      <c r="D17" s="22" t="s">
        <v>31</v>
      </c>
      <c r="E17" s="198">
        <f>'HIE-A'!E17+'BİL-A'!E17+'ERZ-A'!E17+'G.AN-A'!E17+'İST-A'!E17+'İZM-A'!E17+'MERS-A'!E17+'RİZE-A'!E17</f>
        <v>401.34300000000002</v>
      </c>
      <c r="F17" s="198">
        <f>'HIE-A'!F17+'BİL-A'!F17+'ERZ-A'!F17+'G.AN-A'!F17+'İST-A'!F17+'İZM-A'!F17+'MERS-A'!F17+'RİZE-A'!F17</f>
        <v>0</v>
      </c>
      <c r="G17" s="118"/>
      <c r="H17" s="96">
        <f t="shared" si="0"/>
        <v>0</v>
      </c>
    </row>
    <row r="18" spans="1:8" ht="20.149999999999999" customHeight="1" x14ac:dyDescent="0.35">
      <c r="A18" s="21" t="s">
        <v>67</v>
      </c>
      <c r="B18" s="25" t="s">
        <v>68</v>
      </c>
      <c r="C18" s="13" t="s">
        <v>69</v>
      </c>
      <c r="D18" s="22" t="s">
        <v>31</v>
      </c>
      <c r="E18" s="198">
        <f>'HIE-A'!E18+'BİL-A'!E18+'ERZ-A'!E18+'G.AN-A'!E18+'İST-A'!E18+'İZM-A'!E18+'MERS-A'!E18+'RİZE-A'!E18</f>
        <v>158.66799999999998</v>
      </c>
      <c r="F18" s="198">
        <f>'HIE-A'!F18+'BİL-A'!F18+'ERZ-A'!F18+'G.AN-A'!F18+'İST-A'!F18+'İZM-A'!F18+'MERS-A'!F18+'RİZE-A'!F18</f>
        <v>0</v>
      </c>
      <c r="G18" s="118"/>
      <c r="H18" s="96">
        <f t="shared" ref="H18:H20" si="1">F18*G18</f>
        <v>0</v>
      </c>
    </row>
    <row r="19" spans="1:8" ht="20.149999999999999" customHeight="1" x14ac:dyDescent="0.35">
      <c r="A19" s="21" t="s">
        <v>70</v>
      </c>
      <c r="B19" s="25" t="s">
        <v>71</v>
      </c>
      <c r="C19" s="13" t="s">
        <v>72</v>
      </c>
      <c r="D19" s="22" t="s">
        <v>31</v>
      </c>
      <c r="E19" s="198">
        <f>'HIE-A'!E19+'BİL-A'!E19+'ERZ-A'!E19+'G.AN-A'!E19+'İST-A'!E19+'İZM-A'!E19+'MERS-A'!E19+'RİZE-A'!E19</f>
        <v>239.13600000000002</v>
      </c>
      <c r="F19" s="198">
        <f>'HIE-A'!F19+'BİL-A'!F19+'ERZ-A'!F19+'G.AN-A'!F19+'İST-A'!F19+'İZM-A'!F19+'MERS-A'!F19+'RİZE-A'!F19</f>
        <v>0</v>
      </c>
      <c r="G19" s="118"/>
      <c r="H19" s="96">
        <f t="shared" si="1"/>
        <v>0</v>
      </c>
    </row>
    <row r="20" spans="1:8" ht="20.149999999999999" customHeight="1" x14ac:dyDescent="0.35">
      <c r="A20" s="21" t="s">
        <v>73</v>
      </c>
      <c r="B20" s="25" t="s">
        <v>74</v>
      </c>
      <c r="C20" s="14" t="s">
        <v>75</v>
      </c>
      <c r="D20" s="22" t="s">
        <v>31</v>
      </c>
      <c r="E20" s="198">
        <f>'HIE-A'!E20+'BİL-A'!E20+'ERZ-A'!E20+'G.AN-A'!E20+'İST-A'!E20+'İZM-A'!E20+'MERS-A'!E20+'RİZE-A'!E20</f>
        <v>401.85400000000004</v>
      </c>
      <c r="F20" s="198">
        <f>'HIE-A'!F20+'BİL-A'!F20+'ERZ-A'!F20+'G.AN-A'!F20+'İST-A'!F20+'İZM-A'!F20+'MERS-A'!F20+'RİZE-A'!F20</f>
        <v>0</v>
      </c>
      <c r="G20" s="118"/>
      <c r="H20" s="96">
        <f t="shared" si="1"/>
        <v>0</v>
      </c>
    </row>
    <row r="21" spans="1:8" ht="30" customHeight="1" x14ac:dyDescent="0.35">
      <c r="A21" s="7" t="s">
        <v>46</v>
      </c>
      <c r="B21" s="283" t="s">
        <v>76</v>
      </c>
      <c r="C21" s="283"/>
      <c r="D21" s="283"/>
      <c r="E21" s="199"/>
      <c r="F21" s="199"/>
      <c r="G21" s="63"/>
      <c r="H21" s="91">
        <f>SUM(H12:H20)</f>
        <v>0</v>
      </c>
    </row>
    <row r="22" spans="1:8" ht="30" customHeight="1" x14ac:dyDescent="0.35">
      <c r="A22" s="8" t="s">
        <v>77</v>
      </c>
      <c r="B22" s="154" t="s">
        <v>78</v>
      </c>
      <c r="C22" s="155"/>
      <c r="D22" s="155"/>
      <c r="E22" s="200"/>
      <c r="F22" s="200"/>
      <c r="G22" s="155"/>
      <c r="H22" s="156"/>
    </row>
    <row r="23" spans="1:8" ht="19.899999999999999" customHeight="1" x14ac:dyDescent="0.35">
      <c r="A23" s="27" t="s">
        <v>79</v>
      </c>
      <c r="B23" s="28" t="s">
        <v>80</v>
      </c>
      <c r="C23" s="18" t="s">
        <v>81</v>
      </c>
      <c r="D23" s="79" t="s">
        <v>82</v>
      </c>
      <c r="E23" s="201">
        <f>'HIE-A'!E23+'BİL-A'!E23+'ERZ-A'!E25+'G.AN-A'!E23+'İST-A'!E23+'İZM-A'!E23+'MERS-A'!E23+'RİZE-A'!E23</f>
        <v>455.24200000000008</v>
      </c>
      <c r="F23" s="201">
        <f>'HIE-A'!F23+'BİL-A'!F23+'ERZ-A'!F23+'G.AN-A'!F23+'İST-A'!F23+'İZM-A'!F23+'MERS-A'!F23+'RİZE-A'!F23</f>
        <v>0</v>
      </c>
      <c r="G23" s="121"/>
      <c r="H23" s="98">
        <f t="shared" ref="H23:H28" si="2">F23*G23</f>
        <v>0</v>
      </c>
    </row>
    <row r="24" spans="1:8" ht="20.149999999999999" customHeight="1" x14ac:dyDescent="0.35">
      <c r="A24" s="27" t="s">
        <v>83</v>
      </c>
      <c r="B24" s="28" t="s">
        <v>84</v>
      </c>
      <c r="C24" s="15" t="s">
        <v>85</v>
      </c>
      <c r="D24" s="30" t="s">
        <v>31</v>
      </c>
      <c r="E24" s="201">
        <f>'HIE-A'!E24+'BİL-A'!E24+'ERZ-A'!E26+'G.AN-A'!E24+'İST-A'!E24+'İZM-A'!E24+'MERS-A'!E24+'RİZE-A'!E24</f>
        <v>175.358</v>
      </c>
      <c r="F24" s="201">
        <f>'HIE-A'!F24+'BİL-A'!F24+'ERZ-A'!F24+'G.AN-A'!F24+'İST-A'!F24+'İZM-A'!F24+'MERS-A'!F24+'RİZE-A'!F24</f>
        <v>0</v>
      </c>
      <c r="G24" s="121"/>
      <c r="H24" s="99">
        <f t="shared" si="2"/>
        <v>0</v>
      </c>
    </row>
    <row r="25" spans="1:8" ht="20.149999999999999" customHeight="1" x14ac:dyDescent="0.35">
      <c r="A25" s="27" t="s">
        <v>86</v>
      </c>
      <c r="B25" s="28" t="s">
        <v>87</v>
      </c>
      <c r="C25" s="15" t="s">
        <v>88</v>
      </c>
      <c r="D25" s="30" t="s">
        <v>31</v>
      </c>
      <c r="E25" s="201">
        <f>'HIE-A'!E25+'BİL-A'!E25+'ERZ-A'!E25+'G.AN-A'!E25+'İST-A'!E25+'İZM-A'!E25+'MERS-A'!E25+'RİZE-A'!E25</f>
        <v>153.499</v>
      </c>
      <c r="F25" s="201">
        <f>'HIE-A'!F25+'BİL-A'!F25+'ERZ-A'!F25+'G.AN-A'!F25+'İST-A'!F25+'İZM-A'!F25+'MERS-A'!F25+'RİZE-A'!F25</f>
        <v>0</v>
      </c>
      <c r="G25" s="121"/>
      <c r="H25" s="99">
        <f t="shared" si="2"/>
        <v>0</v>
      </c>
    </row>
    <row r="26" spans="1:8" ht="20.149999999999999" customHeight="1" x14ac:dyDescent="0.35">
      <c r="A26" s="27" t="s">
        <v>89</v>
      </c>
      <c r="B26" s="28" t="s">
        <v>90</v>
      </c>
      <c r="C26" s="16" t="s">
        <v>91</v>
      </c>
      <c r="D26" s="30" t="s">
        <v>31</v>
      </c>
      <c r="E26" s="201">
        <f>'HIE-A'!E26+'BİL-A'!E26+'ERZ-A'!E26+'G.AN-A'!E26+'İST-A'!E26+'İZM-A'!E26+'MERS-A'!E26+'RİZE-A'!E26</f>
        <v>270.34899999999999</v>
      </c>
      <c r="F26" s="201">
        <f>'HIE-A'!F26+'BİL-A'!F26+'ERZ-A'!F26+'G.AN-A'!F26+'İST-A'!F26+'İZM-A'!F26+'MERS-A'!F26+'RİZE-A'!F26</f>
        <v>0</v>
      </c>
      <c r="G26" s="121"/>
      <c r="H26" s="99">
        <f t="shared" si="2"/>
        <v>0</v>
      </c>
    </row>
    <row r="27" spans="1:8" ht="20.149999999999999" customHeight="1" x14ac:dyDescent="0.35">
      <c r="A27" s="27" t="s">
        <v>92</v>
      </c>
      <c r="B27" s="28" t="s">
        <v>49</v>
      </c>
      <c r="C27" s="16" t="s">
        <v>50</v>
      </c>
      <c r="D27" s="30" t="s">
        <v>31</v>
      </c>
      <c r="E27" s="201">
        <f>'HIE-A'!E29+'BİL-A'!E27+'ERZ-A'!E27+'G.AN-A'!E27+'İST-A'!E27+'İZM-A'!E27+'MERS-A'!E27+'RİZE-A'!E27</f>
        <v>412.16900000000004</v>
      </c>
      <c r="F27" s="201">
        <f>'HIE-A'!F27+'BİL-A'!F27+'ERZ-A'!F27+'G.AN-A'!F27+'İST-A'!F27+'İZM-A'!F27+'MERS-A'!F27+'RİZE-A'!F27</f>
        <v>0</v>
      </c>
      <c r="G27" s="121"/>
      <c r="H27" s="99">
        <f t="shared" si="2"/>
        <v>0</v>
      </c>
    </row>
    <row r="28" spans="1:8" ht="20.149999999999999" customHeight="1" x14ac:dyDescent="0.35">
      <c r="A28" s="27" t="s">
        <v>93</v>
      </c>
      <c r="B28" s="86" t="s">
        <v>52</v>
      </c>
      <c r="C28" s="16" t="s">
        <v>53</v>
      </c>
      <c r="D28" s="30" t="s">
        <v>31</v>
      </c>
      <c r="E28" s="201">
        <f>'HIE-A'!E28+'BİL-A'!E28+'ERZ-A'!E28+'G.AN-A'!E28+'İST-A'!E28+'İZM-A'!E28+'MERS-A'!E28+'RİZE-A'!E28</f>
        <v>474.04900000000004</v>
      </c>
      <c r="F28" s="201">
        <f>'HIE-A'!F28+'BİL-A'!F28+'ERZ-A'!F28+'G.AN-A'!F28+'İST-A'!F28+'İZM-A'!F28+'MERS-A'!F28+'RİZE-A'!F28</f>
        <v>0</v>
      </c>
      <c r="G28" s="121"/>
      <c r="H28" s="99">
        <f t="shared" si="2"/>
        <v>0</v>
      </c>
    </row>
    <row r="29" spans="1:8" ht="30" customHeight="1" x14ac:dyDescent="0.35">
      <c r="A29" s="8" t="s">
        <v>77</v>
      </c>
      <c r="B29" s="284" t="s">
        <v>94</v>
      </c>
      <c r="C29" s="284"/>
      <c r="D29" s="284"/>
      <c r="E29" s="202"/>
      <c r="F29" s="202"/>
      <c r="G29" s="64"/>
      <c r="H29" s="92">
        <f>SUM(H23:H28)</f>
        <v>0</v>
      </c>
    </row>
    <row r="30" spans="1:8" ht="30" customHeight="1" x14ac:dyDescent="0.35">
      <c r="A30" s="5" t="s">
        <v>95</v>
      </c>
      <c r="B30" s="151" t="s">
        <v>96</v>
      </c>
      <c r="C30" s="152"/>
      <c r="D30" s="152"/>
      <c r="E30" s="203"/>
      <c r="F30" s="203"/>
      <c r="G30" s="152"/>
      <c r="H30" s="153"/>
    </row>
    <row r="31" spans="1:8" ht="20.149999999999999" customHeight="1" x14ac:dyDescent="0.35">
      <c r="A31" s="31" t="s">
        <v>97</v>
      </c>
      <c r="B31" s="32" t="s">
        <v>98</v>
      </c>
      <c r="C31" s="11" t="s">
        <v>99</v>
      </c>
      <c r="D31" s="23" t="s">
        <v>63</v>
      </c>
      <c r="E31" s="192">
        <f>'HIE-A'!E31+'BİL-A'!E31+'ERZ-A'!E31+'G.AN-A'!E31+'İST-A'!E31+'İZM-A'!E31+'MERS-A'!E31+'RİZE-A'!E31</f>
        <v>12</v>
      </c>
      <c r="F31" s="192">
        <f>'HIE-A'!F31+'BİL-A'!F31+'ERZ-A'!F31+'G.AN-A'!F31+'İST-A'!F31+'İZM-A'!F31+'MERS-A'!F31+'RİZE-A'!F31</f>
        <v>0</v>
      </c>
      <c r="G31" s="120"/>
      <c r="H31" s="94">
        <f>F31*G31</f>
        <v>0</v>
      </c>
    </row>
    <row r="32" spans="1:8" ht="20.149999999999999" customHeight="1" x14ac:dyDescent="0.35">
      <c r="A32" s="31" t="s">
        <v>100</v>
      </c>
      <c r="B32" s="32" t="s">
        <v>101</v>
      </c>
      <c r="C32" s="11" t="s">
        <v>102</v>
      </c>
      <c r="D32" s="23" t="s">
        <v>41</v>
      </c>
      <c r="E32" s="192">
        <f>'HIE-A'!E32+'BİL-A'!E32+'ERZ-A'!E32+'G.AN-A'!E32+'İST-A'!E32+'İZM-A'!E32+'MERS-A'!E32+'RİZE-A'!E32</f>
        <v>70.100000000000009</v>
      </c>
      <c r="F32" s="192">
        <f>'HIE-A'!F32+'BİL-A'!F32+'ERZ-A'!F32+'G.AN-A'!F32+'İST-A'!F32+'İZM-A'!F32+'MERS-A'!F32+'RİZE-A'!F32</f>
        <v>0</v>
      </c>
      <c r="G32" s="120"/>
      <c r="H32" s="94">
        <f t="shared" ref="H32:H34" si="3">F32*G32</f>
        <v>0</v>
      </c>
    </row>
    <row r="33" spans="1:8" ht="20.149999999999999" customHeight="1" x14ac:dyDescent="0.35">
      <c r="A33" s="31" t="s">
        <v>103</v>
      </c>
      <c r="B33" s="32" t="s">
        <v>104</v>
      </c>
      <c r="C33" s="11" t="s">
        <v>105</v>
      </c>
      <c r="D33" s="23" t="s">
        <v>63</v>
      </c>
      <c r="E33" s="192">
        <f>'HIE-A'!E33+'BİL-A'!E33+'ERZ-A'!E33+'G.AN-A'!E33+'İST-A'!E33+'İZM-A'!E33+'MERS-A'!E33+'RİZE-A'!E33</f>
        <v>68</v>
      </c>
      <c r="F33" s="192">
        <f>'HIE-A'!F33+'BİL-A'!F33+'ERZ-A'!F33+'G.AN-A'!F33+'İST-A'!F33+'İZM-A'!F33+'MERS-A'!F33+'RİZE-A'!F33</f>
        <v>0</v>
      </c>
      <c r="G33" s="120"/>
      <c r="H33" s="94">
        <f t="shared" si="3"/>
        <v>0</v>
      </c>
    </row>
    <row r="34" spans="1:8" ht="20.149999999999999" customHeight="1" x14ac:dyDescent="0.35">
      <c r="A34" s="31" t="s">
        <v>106</v>
      </c>
      <c r="B34" s="32" t="s">
        <v>107</v>
      </c>
      <c r="C34" s="11" t="s">
        <v>108</v>
      </c>
      <c r="D34" s="23" t="s">
        <v>63</v>
      </c>
      <c r="E34" s="192">
        <f>'HIE-A'!E34+'BİL-A'!E34+'ERZ-A'!E34+'G.AN-A'!E34+'İST-A'!E34+'İZM-A'!E34+'MERS-A'!E34+'RİZE-A'!E34</f>
        <v>46</v>
      </c>
      <c r="F34" s="192">
        <f>'HIE-A'!F34+'BİL-A'!F34+'ERZ-A'!F34+'G.AN-A'!F34+'İST-A'!F34+'İZM-A'!F34+'MERS-A'!F34+'RİZE-A'!F34</f>
        <v>0</v>
      </c>
      <c r="G34" s="120"/>
      <c r="H34" s="94">
        <f t="shared" si="3"/>
        <v>0</v>
      </c>
    </row>
    <row r="35" spans="1:8" ht="30" customHeight="1" x14ac:dyDescent="0.35">
      <c r="A35" s="5" t="s">
        <v>95</v>
      </c>
      <c r="B35" s="279" t="s">
        <v>109</v>
      </c>
      <c r="C35" s="279"/>
      <c r="D35" s="279"/>
      <c r="E35" s="193"/>
      <c r="F35" s="193"/>
      <c r="G35" s="61"/>
      <c r="H35" s="89">
        <f>SUM(H31:H34)</f>
        <v>0</v>
      </c>
    </row>
    <row r="36" spans="1:8" ht="30" customHeight="1" x14ac:dyDescent="0.35">
      <c r="A36" s="6" t="s">
        <v>110</v>
      </c>
      <c r="B36" s="157" t="s">
        <v>111</v>
      </c>
      <c r="C36" s="158"/>
      <c r="D36" s="158"/>
      <c r="E36" s="204"/>
      <c r="F36" s="204"/>
      <c r="G36" s="158"/>
      <c r="H36" s="159"/>
    </row>
    <row r="37" spans="1:8" ht="20.149999999999999" customHeight="1" x14ac:dyDescent="0.35">
      <c r="A37" s="19" t="s">
        <v>112</v>
      </c>
      <c r="B37" s="24" t="s">
        <v>113</v>
      </c>
      <c r="C37" s="17" t="s">
        <v>114</v>
      </c>
      <c r="D37" s="20" t="s">
        <v>63</v>
      </c>
      <c r="E37" s="195">
        <f>'HIE-A'!E37+'BİL-A'!E37+'ERZ-A'!E37+'G.AN-A'!E37+'İST-A'!E37+'İZM-A'!E37+'MERS-A'!E37+'RİZE-A'!E37</f>
        <v>11</v>
      </c>
      <c r="F37" s="195">
        <f>'HIE-A'!F37+'BİL-A'!F37+'ERZ-A'!F37+'G.AN-A'!F37+'İST-A'!F37+'İZM-A'!F37+'MERS-A'!F37+'RİZE-A'!F37</f>
        <v>0</v>
      </c>
      <c r="G37" s="119"/>
      <c r="H37" s="95">
        <f>F37*G37</f>
        <v>0</v>
      </c>
    </row>
    <row r="38" spans="1:8" ht="20.149999999999999" customHeight="1" x14ac:dyDescent="0.35">
      <c r="A38" s="19" t="s">
        <v>115</v>
      </c>
      <c r="B38" s="24" t="s">
        <v>116</v>
      </c>
      <c r="C38" s="17" t="s">
        <v>117</v>
      </c>
      <c r="D38" s="20" t="s">
        <v>63</v>
      </c>
      <c r="E38" s="195">
        <f>'HIE-A'!E38+'BİL-A'!E38+'ERZ-A'!E38+'G.AN-A'!E38+'İST-A'!E38+'İZM-A'!E38+'MERS-A'!E38+'RİZE-A'!E38</f>
        <v>8</v>
      </c>
      <c r="F38" s="195">
        <f>'HIE-A'!F38+'BİL-A'!F38+'ERZ-A'!F38+'G.AN-A'!F38+'İST-A'!F38+'İZM-A'!F38+'MERS-A'!F38+'RİZE-A'!F38</f>
        <v>0</v>
      </c>
      <c r="G38" s="119"/>
      <c r="H38" s="95">
        <f>F38*G38</f>
        <v>0</v>
      </c>
    </row>
    <row r="39" spans="1:8" ht="30" customHeight="1" x14ac:dyDescent="0.35">
      <c r="A39" s="6" t="s">
        <v>110</v>
      </c>
      <c r="B39" s="291" t="s">
        <v>118</v>
      </c>
      <c r="C39" s="291"/>
      <c r="D39" s="291"/>
      <c r="E39" s="196"/>
      <c r="F39" s="196"/>
      <c r="G39" s="62"/>
      <c r="H39" s="90">
        <f>SUM(H37:H38)</f>
        <v>0</v>
      </c>
    </row>
    <row r="40" spans="1:8" ht="30" customHeight="1" x14ac:dyDescent="0.35">
      <c r="A40" s="7" t="s">
        <v>119</v>
      </c>
      <c r="B40" s="160" t="s">
        <v>120</v>
      </c>
      <c r="C40" s="161"/>
      <c r="D40" s="161"/>
      <c r="E40" s="205"/>
      <c r="F40" s="205"/>
      <c r="G40" s="161"/>
      <c r="H40" s="162"/>
    </row>
    <row r="41" spans="1:8" ht="20.149999999999999" customHeight="1" x14ac:dyDescent="0.35">
      <c r="A41" s="21" t="s">
        <v>121</v>
      </c>
      <c r="B41" s="25" t="s">
        <v>122</v>
      </c>
      <c r="C41" s="13" t="s">
        <v>123</v>
      </c>
      <c r="D41" s="22" t="s">
        <v>31</v>
      </c>
      <c r="E41" s="198">
        <f>'HIE-A'!E41+'BİL-A'!E41+'ERZ-A'!E41+'G.AN-A'!E41+'İST-A'!E41+'İZM-A'!E41+'MERS-A'!E41+'RİZE-A'!E41</f>
        <v>26.04</v>
      </c>
      <c r="F41" s="198">
        <f>'HIE-A'!F41+'BİL-A'!F41+'ERZ-A'!F41+'G.AN-A'!F41+'İST-A'!F41+'İZM-A'!F41+'MERS-A'!F41+'RİZE-A'!F41</f>
        <v>0</v>
      </c>
      <c r="G41" s="118"/>
      <c r="H41" s="97">
        <f>F41*G41</f>
        <v>0</v>
      </c>
    </row>
    <row r="42" spans="1:8" ht="20.149999999999999" customHeight="1" x14ac:dyDescent="0.35">
      <c r="A42" s="21" t="s">
        <v>124</v>
      </c>
      <c r="B42" s="25" t="s">
        <v>125</v>
      </c>
      <c r="C42" s="13" t="s">
        <v>126</v>
      </c>
      <c r="D42" s="22" t="s">
        <v>127</v>
      </c>
      <c r="E42" s="198">
        <f>'HIE-A'!E42+'BİL-A'!E42+'ERZ-A'!E42+'G.AN-A'!E42+'İST-A'!E42+'İZM-A'!E42+'MERS-A'!E42+'RİZE-A'!E42</f>
        <v>521</v>
      </c>
      <c r="F42" s="198">
        <f>'HIE-A'!F42+'BİL-A'!F42+'ERZ-A'!F42+'G.AN-A'!F42+'İST-A'!F42+'İZM-A'!F42+'MERS-A'!F42+'RİZE-A'!F42</f>
        <v>0</v>
      </c>
      <c r="G42" s="118"/>
      <c r="H42" s="97">
        <f>F42*G42</f>
        <v>0</v>
      </c>
    </row>
    <row r="43" spans="1:8" ht="20.149999999999999" customHeight="1" x14ac:dyDescent="0.35">
      <c r="A43" s="21" t="s">
        <v>128</v>
      </c>
      <c r="B43" s="25" t="s">
        <v>129</v>
      </c>
      <c r="C43" s="13" t="s">
        <v>130</v>
      </c>
      <c r="D43" s="22" t="s">
        <v>31</v>
      </c>
      <c r="E43" s="198">
        <f>'HIE-A'!E43+'BİL-A'!E43+'ERZ-A'!E43+'G.AN-A'!E43+'İST-A'!E43+'İZM-A'!E43+'MERS-A'!E43+'RİZE-A'!E43</f>
        <v>7.1820000000000004</v>
      </c>
      <c r="F43" s="198">
        <f>'HIE-A'!F43+'BİL-A'!F43+'ERZ-A'!F43+'G.AN-A'!F43+'İST-A'!F43+'İZM-A'!F43+'MERS-A'!F43+'RİZE-A'!F43</f>
        <v>0</v>
      </c>
      <c r="G43" s="118"/>
      <c r="H43" s="97">
        <f t="shared" ref="H43:H44" si="4">F43*G43</f>
        <v>0</v>
      </c>
    </row>
    <row r="44" spans="1:8" ht="20.149999999999999" customHeight="1" x14ac:dyDescent="0.35">
      <c r="A44" s="21" t="s">
        <v>131</v>
      </c>
      <c r="B44" s="25" t="s">
        <v>132</v>
      </c>
      <c r="C44" s="13" t="s">
        <v>133</v>
      </c>
      <c r="D44" s="22" t="s">
        <v>127</v>
      </c>
      <c r="E44" s="198">
        <f>'HIE-A'!E44+'BİL-A'!E44+'ERZ-A'!E44+'G.AN-A'!E44+'İST-A'!E44+'İZM-A'!E44+'MERS-A'!E44+'RİZE-A'!E44</f>
        <v>68.218000000000004</v>
      </c>
      <c r="F44" s="198">
        <f>'HIE-A'!F44+'BİL-A'!F44+'ERZ-A'!F44+'G.AN-A'!F44+'İST-A'!F44+'İZM-A'!F44+'MERS-A'!F44+'RİZE-A'!F44</f>
        <v>0</v>
      </c>
      <c r="G44" s="118"/>
      <c r="H44" s="97">
        <f t="shared" si="4"/>
        <v>0</v>
      </c>
    </row>
    <row r="45" spans="1:8" ht="30" customHeight="1" x14ac:dyDescent="0.35">
      <c r="A45" s="7" t="s">
        <v>119</v>
      </c>
      <c r="B45" s="292" t="s">
        <v>134</v>
      </c>
      <c r="C45" s="292"/>
      <c r="D45" s="292"/>
      <c r="E45" s="206"/>
      <c r="F45" s="206"/>
      <c r="G45" s="63"/>
      <c r="H45" s="91">
        <f>SUM(H41:H44)</f>
        <v>0</v>
      </c>
    </row>
    <row r="46" spans="1:8" ht="30" customHeight="1" x14ac:dyDescent="0.35">
      <c r="A46" s="116" t="s">
        <v>135</v>
      </c>
      <c r="B46" s="163" t="s">
        <v>136</v>
      </c>
      <c r="C46" s="164"/>
      <c r="D46" s="164"/>
      <c r="E46" s="207"/>
      <c r="F46" s="207"/>
      <c r="G46" s="164"/>
      <c r="H46" s="165"/>
    </row>
    <row r="47" spans="1:8" ht="30" customHeight="1" x14ac:dyDescent="0.35">
      <c r="A47" s="27" t="s">
        <v>137</v>
      </c>
      <c r="B47" s="86" t="s">
        <v>138</v>
      </c>
      <c r="C47" s="16" t="s">
        <v>139</v>
      </c>
      <c r="D47" s="30" t="s">
        <v>140</v>
      </c>
      <c r="E47" s="201">
        <v>8</v>
      </c>
      <c r="F47" s="201">
        <v>8</v>
      </c>
      <c r="G47" s="256"/>
      <c r="H47" s="257">
        <f>F47*G47</f>
        <v>0</v>
      </c>
    </row>
    <row r="48" spans="1:8" ht="30" customHeight="1" x14ac:dyDescent="0.35">
      <c r="A48" s="116" t="s">
        <v>135</v>
      </c>
      <c r="B48" s="285" t="s">
        <v>141</v>
      </c>
      <c r="C48" s="286"/>
      <c r="D48" s="287"/>
      <c r="E48" s="117"/>
      <c r="F48" s="117"/>
      <c r="G48" s="64"/>
      <c r="H48" s="80">
        <f>H47</f>
        <v>0</v>
      </c>
    </row>
    <row r="49" spans="1:8" s="33" customFormat="1" ht="40" customHeight="1" x14ac:dyDescent="0.35">
      <c r="A49" s="35"/>
      <c r="B49" s="276" t="s">
        <v>142</v>
      </c>
      <c r="C49" s="276"/>
      <c r="D49" s="276"/>
      <c r="E49" s="36"/>
      <c r="F49" s="36"/>
      <c r="G49" s="65"/>
      <c r="H49" s="209">
        <f>SUM(H45,H39,H35,H29,H21,H10,H48,H6)</f>
        <v>0</v>
      </c>
    </row>
    <row r="52" spans="1:8" ht="30" customHeight="1" x14ac:dyDescent="0.35">
      <c r="A52" s="171" t="s">
        <v>143</v>
      </c>
      <c r="B52" s="175" t="s">
        <v>144</v>
      </c>
      <c r="C52" s="172"/>
      <c r="D52" s="173"/>
      <c r="E52" s="128"/>
      <c r="F52" s="128"/>
      <c r="G52" s="61"/>
      <c r="H52" s="174"/>
    </row>
    <row r="53" spans="1:8" ht="30" customHeight="1" x14ac:dyDescent="0.35">
      <c r="A53" s="176"/>
      <c r="B53" s="177"/>
      <c r="C53" s="191" t="s">
        <v>145</v>
      </c>
      <c r="D53" s="177"/>
      <c r="E53" s="127">
        <v>1</v>
      </c>
      <c r="F53" s="192">
        <v>1</v>
      </c>
      <c r="G53" s="258"/>
      <c r="H53" s="259">
        <f>F53*G53</f>
        <v>0</v>
      </c>
    </row>
    <row r="54" spans="1:8" ht="30" customHeight="1" x14ac:dyDescent="0.35">
      <c r="A54" s="171" t="s">
        <v>143</v>
      </c>
      <c r="B54" s="288" t="s">
        <v>146</v>
      </c>
      <c r="C54" s="289"/>
      <c r="D54" s="290"/>
      <c r="E54" s="128"/>
      <c r="F54" s="128"/>
      <c r="G54" s="61"/>
      <c r="H54" s="174">
        <f>SUM(H53:H53)</f>
        <v>0</v>
      </c>
    </row>
    <row r="55" spans="1:8" s="33" customFormat="1" ht="90.65" customHeight="1" x14ac:dyDescent="0.35">
      <c r="A55" s="35"/>
      <c r="B55" s="276" t="s">
        <v>147</v>
      </c>
      <c r="C55" s="276"/>
      <c r="D55" s="276"/>
      <c r="E55" s="36"/>
      <c r="F55" s="36"/>
      <c r="G55" s="65"/>
      <c r="H55" s="209">
        <f>SUM( H49,H54)</f>
        <v>0</v>
      </c>
    </row>
    <row r="57" spans="1:8" x14ac:dyDescent="0.35">
      <c r="C57" s="212"/>
    </row>
  </sheetData>
  <sheetProtection algorithmName="SHA-512" hashValue="KzZAnfQ72gZbK5Po3YIyK0rHvD3IIlJ0S66jxh2wpO/uCn0myV2ketEiSQLytb2txA4phSBgxoZCZXK7cvmyNQ==" saltValue="dcCW9St61mnJZZ+xVCNhQA==" spinCount="100000" sheet="1"/>
  <mergeCells count="12">
    <mergeCell ref="B55:D55"/>
    <mergeCell ref="B49:D49"/>
    <mergeCell ref="A1:H1"/>
    <mergeCell ref="B6:D6"/>
    <mergeCell ref="B10:D10"/>
    <mergeCell ref="B21:D21"/>
    <mergeCell ref="B29:D29"/>
    <mergeCell ref="B35:D35"/>
    <mergeCell ref="B48:D48"/>
    <mergeCell ref="B54:D54"/>
    <mergeCell ref="B39:D39"/>
    <mergeCell ref="B45:D45"/>
  </mergeCells>
  <phoneticPr fontId="12" type="noConversion"/>
  <conditionalFormatting sqref="G2:H2">
    <cfRule type="cellIs" dxfId="26" priority="1" operator="equal">
      <formula>0</formula>
    </cfRule>
  </conditionalFormatting>
  <pageMargins left="0.7" right="0.7" top="0.75" bottom="0.75" header="0.3" footer="0.3"/>
  <pageSetup orientation="portrait" r:id="rId1"/>
  <ignoredErrors>
    <ignoredError sqref="B12:B14 B8 B23:B28 B42:B4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F40"/>
  <sheetViews>
    <sheetView zoomScaleNormal="100" workbookViewId="0">
      <selection sqref="A1:F1"/>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254</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313" t="s">
        <v>152</v>
      </c>
      <c r="C3" s="314"/>
      <c r="D3" s="314"/>
      <c r="E3" s="314"/>
      <c r="F3" s="315"/>
    </row>
    <row r="4" spans="1:6" x14ac:dyDescent="0.35">
      <c r="A4" s="31" t="s">
        <v>153</v>
      </c>
      <c r="B4" s="39" t="s">
        <v>154</v>
      </c>
      <c r="C4" s="40" t="s">
        <v>155</v>
      </c>
      <c r="D4" s="41">
        <v>0</v>
      </c>
      <c r="E4" s="68">
        <f>'B-Price Proposal'!E4</f>
        <v>0</v>
      </c>
      <c r="F4" s="68">
        <f>D4*E4</f>
        <v>0</v>
      </c>
    </row>
    <row r="5" spans="1:6" x14ac:dyDescent="0.35">
      <c r="A5" s="31" t="s">
        <v>156</v>
      </c>
      <c r="B5" s="39" t="s">
        <v>157</v>
      </c>
      <c r="C5" s="40" t="s">
        <v>158</v>
      </c>
      <c r="D5" s="41">
        <v>1</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6</v>
      </c>
      <c r="E8" s="70">
        <f>'B-Price Proposal'!E8</f>
        <v>0</v>
      </c>
      <c r="F8" s="70">
        <f>D8*E8</f>
        <v>0</v>
      </c>
    </row>
    <row r="9" spans="1:6" x14ac:dyDescent="0.35">
      <c r="A9" s="19" t="s">
        <v>165</v>
      </c>
      <c r="B9" s="43" t="s">
        <v>166</v>
      </c>
      <c r="C9" s="44" t="s">
        <v>167</v>
      </c>
      <c r="D9" s="45">
        <v>2</v>
      </c>
      <c r="E9" s="70">
        <f>'B-Price Proposal'!E9</f>
        <v>0</v>
      </c>
      <c r="F9" s="70">
        <f t="shared" ref="F9:F12" si="0">D9*E9</f>
        <v>0</v>
      </c>
    </row>
    <row r="10" spans="1:6" x14ac:dyDescent="0.35">
      <c r="A10" s="19" t="s">
        <v>168</v>
      </c>
      <c r="B10" s="43" t="s">
        <v>169</v>
      </c>
      <c r="C10" s="44" t="s">
        <v>170</v>
      </c>
      <c r="D10" s="45">
        <v>1</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6</v>
      </c>
      <c r="E15" s="72">
        <f>'B-Price Proposal'!E15</f>
        <v>0</v>
      </c>
      <c r="F15" s="72">
        <f>D15*E15</f>
        <v>0</v>
      </c>
    </row>
    <row r="16" spans="1:6" x14ac:dyDescent="0.35">
      <c r="A16" s="21" t="s">
        <v>182</v>
      </c>
      <c r="B16" s="46" t="s">
        <v>183</v>
      </c>
      <c r="C16" s="47" t="s">
        <v>184</v>
      </c>
      <c r="D16" s="48">
        <v>4</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9</v>
      </c>
      <c r="E19" s="74">
        <f>'B-Price Proposal'!E19</f>
        <v>0</v>
      </c>
      <c r="F19" s="74">
        <f>D19*E19</f>
        <v>0</v>
      </c>
    </row>
    <row r="20" spans="1:6" x14ac:dyDescent="0.35">
      <c r="A20" s="27" t="s">
        <v>191</v>
      </c>
      <c r="B20" s="49" t="s">
        <v>192</v>
      </c>
      <c r="C20" s="29" t="s">
        <v>193</v>
      </c>
      <c r="D20" s="50">
        <v>1</v>
      </c>
      <c r="E20" s="74">
        <f>'B-Price Proposal'!E20</f>
        <v>0</v>
      </c>
      <c r="F20" s="74">
        <f t="shared" ref="F20:F22" si="1">D20*E20</f>
        <v>0</v>
      </c>
    </row>
    <row r="21" spans="1:6" x14ac:dyDescent="0.35">
      <c r="A21" s="27" t="s">
        <v>194</v>
      </c>
      <c r="B21" s="49" t="s">
        <v>195</v>
      </c>
      <c r="C21" s="29" t="s">
        <v>196</v>
      </c>
      <c r="D21" s="50">
        <v>2</v>
      </c>
      <c r="E21" s="74">
        <f>'B-Price Proposal'!E21</f>
        <v>0</v>
      </c>
      <c r="F21" s="74">
        <f t="shared" si="1"/>
        <v>0</v>
      </c>
    </row>
    <row r="22" spans="1:6" x14ac:dyDescent="0.35">
      <c r="A22" s="27" t="s">
        <v>197</v>
      </c>
      <c r="B22" s="49" t="s">
        <v>198</v>
      </c>
      <c r="C22" s="29" t="s">
        <v>199</v>
      </c>
      <c r="D22" s="50">
        <v>1</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1</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2" spans="1:6" hidden="1" x14ac:dyDescent="0.35">
      <c r="C32" s="4" t="s">
        <v>217</v>
      </c>
      <c r="D32" s="1"/>
    </row>
    <row r="33" spans="2:4" hidden="1" x14ac:dyDescent="0.35">
      <c r="C33" s="2" t="s">
        <v>218</v>
      </c>
      <c r="D33" s="1">
        <v>20</v>
      </c>
    </row>
    <row r="34" spans="2:4" hidden="1" x14ac:dyDescent="0.35">
      <c r="C34" s="2" t="s">
        <v>219</v>
      </c>
      <c r="D34" s="1">
        <v>29</v>
      </c>
    </row>
    <row r="35" spans="2:4" hidden="1" x14ac:dyDescent="0.35">
      <c r="C35" s="2" t="s">
        <v>220</v>
      </c>
      <c r="D35" s="1">
        <v>4</v>
      </c>
    </row>
    <row r="36" spans="2:4" hidden="1" x14ac:dyDescent="0.35">
      <c r="C36" s="2" t="s">
        <v>221</v>
      </c>
      <c r="D36" s="1">
        <v>1</v>
      </c>
    </row>
    <row r="40" spans="2:4" x14ac:dyDescent="0.35">
      <c r="B40" s="3"/>
    </row>
  </sheetData>
  <sheetProtection algorithmName="SHA-512" hashValue="ljyY9AUBgykZQfz7kAeaUcb+BkGClX0S2FH/hTIr6VsyXoXXc+RzVXX4yEthA3iKU4wnyuQrauprlTUMvSy9+w==" saltValue="MU5lPPjYFL3A82yMS8g1bA==" spinCount="100000" sheet="1" objects="1" scenarios="1"/>
  <mergeCells count="14">
    <mergeCell ref="B30:C30"/>
    <mergeCell ref="C31:D31"/>
    <mergeCell ref="A1:F1"/>
    <mergeCell ref="B3:F3"/>
    <mergeCell ref="B6:C6"/>
    <mergeCell ref="B7:F7"/>
    <mergeCell ref="B13:C13"/>
    <mergeCell ref="B14:F14"/>
    <mergeCell ref="B17:C17"/>
    <mergeCell ref="B18:F18"/>
    <mergeCell ref="B23:C23"/>
    <mergeCell ref="B24:F24"/>
    <mergeCell ref="B27:C27"/>
    <mergeCell ref="B28:C28"/>
  </mergeCells>
  <conditionalFormatting sqref="B31">
    <cfRule type="containsText" dxfId="1" priority="1" operator="containsText" text="Y.23.0">
      <formula>NOT(ISERROR(SEARCH("Y.23.0",B31)))</formula>
    </cfRule>
  </conditionalFormatting>
  <conditionalFormatting sqref="E2:F2">
    <cfRule type="cellIs" dxfId="0" priority="2" operator="equal">
      <formula>0</formula>
    </cfRule>
  </conditionalFormatting>
  <pageMargins left="0.7" right="0.7" top="0.75" bottom="0.75" header="0.3" footer="0.3"/>
  <ignoredErrors>
    <ignoredError sqref="F6 F13 F17 F23 F2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F43"/>
  <sheetViews>
    <sheetView zoomScale="85" zoomScaleNormal="85" workbookViewId="0">
      <selection activeCell="D4" sqref="D4"/>
    </sheetView>
  </sheetViews>
  <sheetFormatPr defaultRowHeight="14.5" x14ac:dyDescent="0.35"/>
  <cols>
    <col min="1" max="1" width="5.54296875" customWidth="1"/>
    <col min="2" max="2" width="20.54296875" customWidth="1"/>
    <col min="3" max="3" width="90.54296875" customWidth="1"/>
    <col min="4" max="4" width="20.54296875" customWidth="1"/>
    <col min="5" max="6" width="20.54296875" style="66" customWidth="1"/>
  </cols>
  <sheetData>
    <row r="1" spans="1:6" ht="88.5" customHeight="1" x14ac:dyDescent="0.35">
      <c r="A1" s="293" t="s">
        <v>148</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215" t="s">
        <v>152</v>
      </c>
      <c r="C3" s="216"/>
      <c r="D3" s="216"/>
      <c r="E3" s="216"/>
      <c r="F3" s="217"/>
    </row>
    <row r="4" spans="1:6" x14ac:dyDescent="0.35">
      <c r="A4" s="31" t="s">
        <v>153</v>
      </c>
      <c r="B4" s="39" t="s">
        <v>154</v>
      </c>
      <c r="C4" s="40" t="s">
        <v>155</v>
      </c>
      <c r="D4" s="41">
        <f>'HIE-B'!D4+'BİL-B'!D4+'ERZ-B'!D4+'G.AN-B'!D4+'İST-B'!D4+'İZM-B'!D4+'MERS-B'!D4+'RİZE-B'!D4</f>
        <v>6</v>
      </c>
      <c r="E4" s="122"/>
      <c r="F4" s="68">
        <f>D4*E4</f>
        <v>0</v>
      </c>
    </row>
    <row r="5" spans="1:6" x14ac:dyDescent="0.35">
      <c r="A5" s="31" t="s">
        <v>156</v>
      </c>
      <c r="B5" s="39" t="s">
        <v>157</v>
      </c>
      <c r="C5" s="40" t="s">
        <v>158</v>
      </c>
      <c r="D5" s="41">
        <f>'HIE-B'!D5+'BİL-B'!D5+'ERZ-B'!D5+'G.AN-B'!D5+'İST-B'!D5+'İZM-B'!D5+'MERS-B'!D5+'RİZE-B'!D5</f>
        <v>13</v>
      </c>
      <c r="E5" s="122"/>
      <c r="F5" s="68">
        <f>D5*E5</f>
        <v>0</v>
      </c>
    </row>
    <row r="6" spans="1:6" ht="30" customHeight="1" x14ac:dyDescent="0.35">
      <c r="A6" s="5" t="s">
        <v>151</v>
      </c>
      <c r="B6" s="294" t="s">
        <v>159</v>
      </c>
      <c r="C6" s="295"/>
      <c r="D6" s="69"/>
      <c r="E6" s="69"/>
      <c r="F6" s="93">
        <f>SUM(F4:F5)</f>
        <v>0</v>
      </c>
    </row>
    <row r="7" spans="1:6" ht="30" customHeight="1" x14ac:dyDescent="0.35">
      <c r="A7" s="51" t="s">
        <v>160</v>
      </c>
      <c r="B7" s="59" t="s">
        <v>161</v>
      </c>
      <c r="C7" s="218"/>
      <c r="D7" s="218"/>
      <c r="E7" s="218"/>
      <c r="F7" s="60"/>
    </row>
    <row r="8" spans="1:6" x14ac:dyDescent="0.35">
      <c r="A8" s="19" t="s">
        <v>162</v>
      </c>
      <c r="B8" s="43" t="s">
        <v>163</v>
      </c>
      <c r="C8" s="44" t="s">
        <v>164</v>
      </c>
      <c r="D8" s="45">
        <f>'HIE-B'!D8+'BİL-B'!D8+'ERZ-B'!D8+'G.AN-B'!D8+'İST-B'!D8+'İZM-B'!D8+'MERS-B'!D8+'RİZE-B'!D8</f>
        <v>62</v>
      </c>
      <c r="E8" s="123"/>
      <c r="F8" s="70">
        <f>D8*E8</f>
        <v>0</v>
      </c>
    </row>
    <row r="9" spans="1:6" x14ac:dyDescent="0.35">
      <c r="A9" s="19" t="s">
        <v>165</v>
      </c>
      <c r="B9" s="43" t="s">
        <v>166</v>
      </c>
      <c r="C9" s="44" t="s">
        <v>167</v>
      </c>
      <c r="D9" s="45">
        <f>'HIE-B'!D9+'BİL-B'!D9+'ERZ-B'!D9+'G.AN-B'!D9+'İST-B'!D9+'İZM-B'!D9+'MERS-B'!D9+'RİZE-B'!D9</f>
        <v>19</v>
      </c>
      <c r="E9" s="123"/>
      <c r="F9" s="70">
        <f>D9*E9</f>
        <v>0</v>
      </c>
    </row>
    <row r="10" spans="1:6" x14ac:dyDescent="0.35">
      <c r="A10" s="19" t="s">
        <v>168</v>
      </c>
      <c r="B10" s="43" t="s">
        <v>169</v>
      </c>
      <c r="C10" s="44" t="s">
        <v>170</v>
      </c>
      <c r="D10" s="45">
        <f>'HIE-B'!D10+'BİL-B'!D10+'ERZ-B'!D10+'G.AN-B'!D10+'İST-B'!D10+'İZM-B'!D10+'MERS-B'!D10+'RİZE-B'!D10</f>
        <v>13</v>
      </c>
      <c r="E10" s="123"/>
      <c r="F10" s="70">
        <f>D10*E10</f>
        <v>0</v>
      </c>
    </row>
    <row r="11" spans="1:6" x14ac:dyDescent="0.35">
      <c r="A11" s="19" t="s">
        <v>171</v>
      </c>
      <c r="B11" s="43" t="s">
        <v>172</v>
      </c>
      <c r="C11" s="44" t="s">
        <v>173</v>
      </c>
      <c r="D11" s="45">
        <f>'HIE-B'!D11+'BİL-B'!D11+'ERZ-B'!D11+'G.AN-B'!D11+'İST-B'!D11+'İZM-B'!D11+'MERS-B'!D11+'RİZE-B'!D11</f>
        <v>7</v>
      </c>
      <c r="E11" s="123"/>
      <c r="F11" s="70">
        <f>D11*E11</f>
        <v>0</v>
      </c>
    </row>
    <row r="12" spans="1:6" x14ac:dyDescent="0.35">
      <c r="A12" s="19" t="s">
        <v>174</v>
      </c>
      <c r="B12" s="43" t="s">
        <v>175</v>
      </c>
      <c r="C12" s="44" t="s">
        <v>176</v>
      </c>
      <c r="D12" s="45">
        <f>'HIE-B'!D12+'BİL-B'!D12+'ERZ-B'!D12+'G.AN-B'!D12+'İST-B'!D12+'İZM-B'!D12+'MERS-B'!D12+'RİZE-B'!D12</f>
        <v>2</v>
      </c>
      <c r="E12" s="123"/>
      <c r="F12" s="70">
        <f>D12*E12</f>
        <v>0</v>
      </c>
    </row>
    <row r="13" spans="1:6" ht="30" customHeight="1" x14ac:dyDescent="0.35">
      <c r="A13" s="51" t="s">
        <v>160</v>
      </c>
      <c r="B13" s="59" t="s">
        <v>177</v>
      </c>
      <c r="C13" s="60"/>
      <c r="D13" s="71"/>
      <c r="E13" s="71"/>
      <c r="F13" s="71">
        <f>SUM(F8:F12)</f>
        <v>0</v>
      </c>
    </row>
    <row r="14" spans="1:6" ht="30" customHeight="1" x14ac:dyDescent="0.35">
      <c r="A14" s="53" t="s">
        <v>178</v>
      </c>
      <c r="B14" s="219" t="s">
        <v>179</v>
      </c>
      <c r="C14" s="220"/>
      <c r="D14" s="220"/>
      <c r="E14" s="220"/>
      <c r="F14" s="221"/>
    </row>
    <row r="15" spans="1:6" x14ac:dyDescent="0.35">
      <c r="A15" s="214" t="s">
        <v>180</v>
      </c>
      <c r="B15" s="46" t="s">
        <v>181</v>
      </c>
      <c r="C15" s="47" t="s">
        <v>158</v>
      </c>
      <c r="D15" s="48">
        <f>'HIE-B'!D15+'BİL-B'!D15+'ERZ-B'!D15+'G.AN-B'!D15+'İST-B'!D15+'İZM-B'!D15+'MERS-B'!D15+'RİZE-B'!D15</f>
        <v>62</v>
      </c>
      <c r="E15" s="124"/>
      <c r="F15" s="72">
        <f>D15*E15</f>
        <v>0</v>
      </c>
    </row>
    <row r="16" spans="1:6" x14ac:dyDescent="0.35">
      <c r="A16" s="21" t="s">
        <v>182</v>
      </c>
      <c r="B16" s="46" t="s">
        <v>183</v>
      </c>
      <c r="C16" s="47" t="s">
        <v>184</v>
      </c>
      <c r="D16" s="48">
        <f>'HIE-B'!D16+'BİL-B'!D16+'ERZ-B'!D16+'G.AN-B'!D16+'İST-B'!D16+'İZM-B'!D16+'MERS-B'!D16+'RİZE-B'!D16</f>
        <v>48</v>
      </c>
      <c r="E16" s="124"/>
      <c r="F16" s="72">
        <f>D16*E16</f>
        <v>0</v>
      </c>
    </row>
    <row r="17" spans="1:6" ht="30" customHeight="1" x14ac:dyDescent="0.35">
      <c r="A17" s="53" t="s">
        <v>178</v>
      </c>
      <c r="B17" s="296" t="s">
        <v>185</v>
      </c>
      <c r="C17" s="297"/>
      <c r="D17" s="73"/>
      <c r="E17" s="73"/>
      <c r="F17" s="73">
        <f>SUM(F15:F16)</f>
        <v>0</v>
      </c>
    </row>
    <row r="18" spans="1:6" ht="30" customHeight="1" x14ac:dyDescent="0.35">
      <c r="A18" s="55" t="s">
        <v>186</v>
      </c>
      <c r="B18" s="222" t="s">
        <v>187</v>
      </c>
      <c r="C18" s="223"/>
      <c r="D18" s="223"/>
      <c r="E18" s="223"/>
      <c r="F18" s="224"/>
    </row>
    <row r="19" spans="1:6" x14ac:dyDescent="0.35">
      <c r="A19" s="27" t="s">
        <v>188</v>
      </c>
      <c r="B19" s="49" t="s">
        <v>189</v>
      </c>
      <c r="C19" s="29" t="s">
        <v>190</v>
      </c>
      <c r="D19" s="50">
        <f>'HIE-B'!D19+'BİL-B'!D19+'ERZ-B'!D19+'G.AN-B'!D19+'İST-B'!D19+'İZM-B'!D19+'MERS-B'!D19+'RİZE-B'!D19</f>
        <v>96</v>
      </c>
      <c r="E19" s="125"/>
      <c r="F19" s="74">
        <f>D19*E19</f>
        <v>0</v>
      </c>
    </row>
    <row r="20" spans="1:6" x14ac:dyDescent="0.35">
      <c r="A20" s="27" t="s">
        <v>191</v>
      </c>
      <c r="B20" s="49" t="s">
        <v>192</v>
      </c>
      <c r="C20" s="29" t="s">
        <v>193</v>
      </c>
      <c r="D20" s="50">
        <f>'HIE-B'!D20+'BİL-B'!D20+'ERZ-B'!D20+'G.AN-B'!D20+'İST-B'!D20+'İZM-B'!D20+'MERS-B'!D20+'RİZE-B'!D20</f>
        <v>9</v>
      </c>
      <c r="E20" s="125"/>
      <c r="F20" s="74">
        <f>D20*E20</f>
        <v>0</v>
      </c>
    </row>
    <row r="21" spans="1:6" x14ac:dyDescent="0.35">
      <c r="A21" s="27" t="s">
        <v>194</v>
      </c>
      <c r="B21" s="49" t="s">
        <v>195</v>
      </c>
      <c r="C21" s="29" t="s">
        <v>196</v>
      </c>
      <c r="D21" s="50">
        <f>'HIE-B'!D21+'BİL-B'!D21+'ERZ-B'!D21+'G.AN-B'!D21+'İST-B'!D21+'İZM-B'!D21+'MERS-B'!D21+'RİZE-B'!D21</f>
        <v>7</v>
      </c>
      <c r="E21" s="125"/>
      <c r="F21" s="74">
        <f>D21*E21</f>
        <v>0</v>
      </c>
    </row>
    <row r="22" spans="1:6" x14ac:dyDescent="0.35">
      <c r="A22" s="27" t="s">
        <v>197</v>
      </c>
      <c r="B22" s="49" t="s">
        <v>198</v>
      </c>
      <c r="C22" s="29" t="s">
        <v>199</v>
      </c>
      <c r="D22" s="50">
        <f>'HIE-B'!D22+'BİL-B'!D22+'ERZ-B'!D22+'G.AN-B'!D22+'İST-B'!D22+'İZM-B'!D22+'MERS-B'!D22+'RİZE-B'!D22</f>
        <v>5</v>
      </c>
      <c r="E22" s="125"/>
      <c r="F22" s="74">
        <f>D22*E22</f>
        <v>0</v>
      </c>
    </row>
    <row r="23" spans="1:6" ht="30" customHeight="1" x14ac:dyDescent="0.35">
      <c r="A23" s="55" t="s">
        <v>186</v>
      </c>
      <c r="B23" s="298" t="s">
        <v>200</v>
      </c>
      <c r="C23" s="299"/>
      <c r="D23" s="75"/>
      <c r="E23" s="75"/>
      <c r="F23" s="75">
        <f>SUM(F19:F22)</f>
        <v>0</v>
      </c>
    </row>
    <row r="24" spans="1:6" ht="30" customHeight="1" x14ac:dyDescent="0.35">
      <c r="A24" s="57" t="s">
        <v>201</v>
      </c>
      <c r="B24" s="225" t="s">
        <v>202</v>
      </c>
      <c r="C24" s="226"/>
      <c r="D24" s="226"/>
      <c r="E24" s="226"/>
      <c r="F24" s="227"/>
    </row>
    <row r="25" spans="1:6" x14ac:dyDescent="0.35">
      <c r="A25" s="31" t="s">
        <v>203</v>
      </c>
      <c r="B25" s="39" t="s">
        <v>204</v>
      </c>
      <c r="C25" s="40" t="s">
        <v>205</v>
      </c>
      <c r="D25" s="41">
        <f>'HIE-B'!D25+'BİL-B'!D25+'ERZ-B'!D25+'G.AN-B'!D25+'İST-B'!D25+'İZM-B'!D25+'MERS-B'!D25+'RİZE-B'!D25</f>
        <v>12</v>
      </c>
      <c r="E25" s="122"/>
      <c r="F25" s="68">
        <f>D25*E25</f>
        <v>0</v>
      </c>
    </row>
    <row r="26" spans="1:6" x14ac:dyDescent="0.35">
      <c r="A26" s="31" t="s">
        <v>206</v>
      </c>
      <c r="B26" s="39" t="s">
        <v>207</v>
      </c>
      <c r="C26" s="40" t="s">
        <v>208</v>
      </c>
      <c r="D26" s="41">
        <f>'HIE-B'!D26+'BİL-B'!D26+'ERZ-B'!D26+'G.AN-B'!D26+'İST-B'!D26+'İZM-B'!D26+'MERS-B'!D26+'RİZE-B'!D26</f>
        <v>5</v>
      </c>
      <c r="E26" s="122"/>
      <c r="F26" s="68">
        <f>D26*E26</f>
        <v>0</v>
      </c>
    </row>
    <row r="27" spans="1:6" ht="30" customHeight="1" x14ac:dyDescent="0.35">
      <c r="A27" s="57" t="s">
        <v>201</v>
      </c>
      <c r="B27" s="300" t="s">
        <v>209</v>
      </c>
      <c r="C27" s="301"/>
      <c r="D27" s="228"/>
      <c r="E27" s="228"/>
      <c r="F27" s="228">
        <f>SUM(F25:F26)</f>
        <v>0</v>
      </c>
    </row>
    <row r="28" spans="1:6" ht="30" customHeight="1" x14ac:dyDescent="0.35">
      <c r="A28" s="87" t="s">
        <v>210</v>
      </c>
      <c r="B28" s="304" t="s">
        <v>211</v>
      </c>
      <c r="C28" s="305"/>
      <c r="D28" s="232"/>
      <c r="E28" s="232"/>
      <c r="F28" s="233"/>
    </row>
    <row r="29" spans="1:6" ht="19.899999999999999" customHeight="1" x14ac:dyDescent="0.35">
      <c r="A29" s="179" t="s">
        <v>212</v>
      </c>
      <c r="B29" s="229" t="s">
        <v>213</v>
      </c>
      <c r="C29" s="230" t="s">
        <v>214</v>
      </c>
      <c r="D29" s="231">
        <f>'HIE-B'!D29+'BİL-B'!D29+'ERZ-B'!D29+'G.AN-B'!D29+'İST-B'!D29+'İZM-B'!D29+'MERS-B'!D29+'RİZE-B'!D29</f>
        <v>8</v>
      </c>
      <c r="E29" s="178"/>
      <c r="F29" s="178">
        <f>D29*E29</f>
        <v>0</v>
      </c>
    </row>
    <row r="30" spans="1:6" ht="30" customHeight="1" x14ac:dyDescent="0.35">
      <c r="A30" s="87" t="s">
        <v>210</v>
      </c>
      <c r="B30" s="302" t="s">
        <v>215</v>
      </c>
      <c r="C30" s="303"/>
      <c r="D30" s="103"/>
      <c r="E30" s="126"/>
      <c r="F30" s="88">
        <f>F29</f>
        <v>0</v>
      </c>
    </row>
    <row r="31" spans="1:6" s="33" customFormat="1" ht="40" customHeight="1" x14ac:dyDescent="0.35">
      <c r="A31" s="37"/>
      <c r="B31" s="38"/>
      <c r="C31" s="276" t="s">
        <v>216</v>
      </c>
      <c r="D31" s="276"/>
      <c r="E31" s="276"/>
      <c r="F31" s="77">
        <f>SUM(F6+F13+F17+F23+F27+F30)</f>
        <v>0</v>
      </c>
    </row>
    <row r="34" spans="2:6" x14ac:dyDescent="0.35">
      <c r="F34" s="114"/>
    </row>
    <row r="35" spans="2:6" hidden="1" x14ac:dyDescent="0.35">
      <c r="C35" s="4" t="s">
        <v>217</v>
      </c>
      <c r="D35" s="1"/>
      <c r="E35" s="78"/>
      <c r="F35" s="78"/>
    </row>
    <row r="36" spans="2:6" hidden="1" x14ac:dyDescent="0.35">
      <c r="C36" s="2" t="s">
        <v>218</v>
      </c>
      <c r="D36" s="1">
        <v>20</v>
      </c>
      <c r="E36" s="78">
        <v>50</v>
      </c>
      <c r="F36" s="78">
        <v>1000</v>
      </c>
    </row>
    <row r="37" spans="2:6" hidden="1" x14ac:dyDescent="0.35">
      <c r="C37" s="2" t="s">
        <v>219</v>
      </c>
      <c r="D37" s="1">
        <v>29</v>
      </c>
      <c r="E37" s="78">
        <v>50</v>
      </c>
      <c r="F37" s="78">
        <v>1450</v>
      </c>
    </row>
    <row r="38" spans="2:6" hidden="1" x14ac:dyDescent="0.35">
      <c r="C38" s="2" t="s">
        <v>220</v>
      </c>
      <c r="D38" s="1">
        <v>4</v>
      </c>
      <c r="E38" s="78">
        <v>50</v>
      </c>
      <c r="F38" s="78">
        <v>200</v>
      </c>
    </row>
    <row r="39" spans="2:6" hidden="1" x14ac:dyDescent="0.35">
      <c r="C39" s="2" t="s">
        <v>221</v>
      </c>
      <c r="D39" s="1">
        <v>1</v>
      </c>
      <c r="E39" s="78"/>
      <c r="F39" s="78"/>
    </row>
    <row r="43" spans="2:6" x14ac:dyDescent="0.35">
      <c r="B43" s="3"/>
    </row>
  </sheetData>
  <sheetProtection algorithmName="SHA-512" hashValue="hId5yeW81LXoPO1BGBeR7NhIL0QOKh0yBNV3J1ErUBfMyUKYXuNcrNx1qNJ5n3o/n8JtMwnAo7vJWCC/Ttv0KA==" saltValue="xfiok6trrKqVQN2Ml5KlJA==" spinCount="100000" sheet="1" objects="1" scenarios="1"/>
  <mergeCells count="8">
    <mergeCell ref="A1:F1"/>
    <mergeCell ref="C31:E31"/>
    <mergeCell ref="B6:C6"/>
    <mergeCell ref="B17:C17"/>
    <mergeCell ref="B23:C23"/>
    <mergeCell ref="B27:C27"/>
    <mergeCell ref="B30:C30"/>
    <mergeCell ref="B28:C28"/>
  </mergeCells>
  <conditionalFormatting sqref="B31">
    <cfRule type="containsText" dxfId="25" priority="3" operator="containsText" text="Y.23.0">
      <formula>NOT(ISERROR(SEARCH("Y.23.0",B31)))</formula>
    </cfRule>
  </conditionalFormatting>
  <conditionalFormatting sqref="E2:F2">
    <cfRule type="cellIs" dxfId="24" priority="1" operator="equal">
      <formula>0</formula>
    </cfRule>
  </conditionalFormatting>
  <pageMargins left="0.7" right="0.7" top="0.75" bottom="0.75" header="0.3" footer="0.3"/>
  <pageSetup orientation="portrait" r:id="rId1"/>
  <ignoredErrors>
    <ignoredError sqref="F6 F13 F17 F23 F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
  <sheetViews>
    <sheetView zoomScaleNormal="100" workbookViewId="0"/>
  </sheetViews>
  <sheetFormatPr defaultRowHeight="15.5" x14ac:dyDescent="0.35"/>
  <cols>
    <col min="1" max="1" width="5.54296875" customWidth="1"/>
    <col min="2" max="2" width="55" style="104" bestFit="1" customWidth="1"/>
    <col min="3" max="10" width="15.54296875" customWidth="1"/>
  </cols>
  <sheetData>
    <row r="1" spans="1:10" ht="59.25" customHeight="1" x14ac:dyDescent="0.35">
      <c r="A1" s="34"/>
      <c r="B1" s="34"/>
      <c r="C1" s="81" t="s">
        <v>222</v>
      </c>
      <c r="D1" s="81" t="s">
        <v>223</v>
      </c>
      <c r="E1" s="81" t="s">
        <v>224</v>
      </c>
      <c r="F1" s="81" t="s">
        <v>225</v>
      </c>
      <c r="G1" s="81" t="s">
        <v>226</v>
      </c>
      <c r="H1" s="81" t="s">
        <v>227</v>
      </c>
      <c r="I1" s="81" t="s">
        <v>228</v>
      </c>
      <c r="J1" s="81" t="s">
        <v>229</v>
      </c>
    </row>
    <row r="2" spans="1:10" s="33" customFormat="1" ht="39" customHeight="1" x14ac:dyDescent="0.35">
      <c r="A2" s="106"/>
      <c r="B2" s="109" t="s">
        <v>230</v>
      </c>
      <c r="C2" s="108">
        <f>'HIE-A'!H49</f>
        <v>0</v>
      </c>
      <c r="D2" s="108">
        <f>'BİL-A'!H49</f>
        <v>0</v>
      </c>
      <c r="E2" s="108">
        <f>'ERZ-A'!H49</f>
        <v>0</v>
      </c>
      <c r="F2" s="108">
        <f>'G.AN-A'!H49</f>
        <v>0</v>
      </c>
      <c r="G2" s="108">
        <f>'İST-A'!H49</f>
        <v>0</v>
      </c>
      <c r="H2" s="108">
        <f>'İZM-A'!H49</f>
        <v>0</v>
      </c>
      <c r="I2" s="108">
        <f>'MERS-A'!H49</f>
        <v>0</v>
      </c>
      <c r="J2" s="108">
        <f>'RİZE-A'!H49</f>
        <v>0</v>
      </c>
    </row>
    <row r="3" spans="1:10" ht="40" customHeight="1" x14ac:dyDescent="0.35">
      <c r="A3" s="107"/>
      <c r="B3" s="110" t="s">
        <v>216</v>
      </c>
      <c r="C3" s="108">
        <f>'HIE-B'!F31</f>
        <v>0</v>
      </c>
      <c r="D3" s="108">
        <f>'BİL-B'!F31</f>
        <v>0</v>
      </c>
      <c r="E3" s="108">
        <f>'ERZ-B'!F31</f>
        <v>0</v>
      </c>
      <c r="F3" s="108">
        <f>'G.AN-B'!F31</f>
        <v>0</v>
      </c>
      <c r="G3" s="108">
        <f>'İST-B'!F31</f>
        <v>0</v>
      </c>
      <c r="H3" s="108">
        <f>'İZM-B'!F31</f>
        <v>0</v>
      </c>
      <c r="I3" s="108">
        <f>'MERS-B'!F31</f>
        <v>0</v>
      </c>
      <c r="J3" s="108">
        <f>'RİZE-B'!F31</f>
        <v>0</v>
      </c>
    </row>
    <row r="4" spans="1:10" s="105" customFormat="1" ht="40" customHeight="1" x14ac:dyDescent="0.35">
      <c r="A4" s="111"/>
      <c r="B4" s="210" t="s">
        <v>231</v>
      </c>
      <c r="C4" s="145">
        <f t="shared" ref="C4:J4" si="0">SUM(C2:C3)</f>
        <v>0</v>
      </c>
      <c r="D4" s="145">
        <f t="shared" si="0"/>
        <v>0</v>
      </c>
      <c r="E4" s="145">
        <f t="shared" si="0"/>
        <v>0</v>
      </c>
      <c r="F4" s="145">
        <f t="shared" si="0"/>
        <v>0</v>
      </c>
      <c r="G4" s="145">
        <f t="shared" si="0"/>
        <v>0</v>
      </c>
      <c r="H4" s="145">
        <f t="shared" si="0"/>
        <v>0</v>
      </c>
      <c r="I4" s="145">
        <f t="shared" si="0"/>
        <v>0</v>
      </c>
      <c r="J4" s="145">
        <f t="shared" si="0"/>
        <v>0</v>
      </c>
    </row>
    <row r="5" spans="1:10" s="105" customFormat="1" ht="40" customHeight="1" x14ac:dyDescent="0.35">
      <c r="A5" s="112"/>
      <c r="B5" s="211" t="s">
        <v>231</v>
      </c>
      <c r="C5" s="306">
        <f>SUM(C4:J4)</f>
        <v>0</v>
      </c>
      <c r="D5" s="307"/>
      <c r="E5" s="307"/>
      <c r="F5" s="307"/>
      <c r="G5" s="307"/>
      <c r="H5" s="307"/>
      <c r="I5" s="307"/>
      <c r="J5" s="308"/>
    </row>
  </sheetData>
  <sheetProtection algorithmName="SHA-512" hashValue="s0rUOat2Hj3aB5XAJvgyq3SEgEdHtknRhGJBxEr4AZ2zcks9fXd2osf4Q1pVEN5YeNCsSp2HiQrzca1Dn7E+YQ==" saltValue="S3rtMVY8hQmzfl5Aqew0WA==" spinCount="100000" sheet="1" objects="1" scenarios="1"/>
  <mergeCells count="1">
    <mergeCell ref="C5: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H49"/>
  <sheetViews>
    <sheetView topLeftCell="C1" zoomScale="85" zoomScaleNormal="85" workbookViewId="0">
      <selection activeCell="F4" sqref="F4"/>
    </sheetView>
  </sheetViews>
  <sheetFormatPr defaultRowHeight="14.5" x14ac:dyDescent="0.35"/>
  <cols>
    <col min="1" max="1" width="5.54296875" customWidth="1"/>
    <col min="2" max="2" width="20.54296875" style="3" customWidth="1"/>
    <col min="3" max="3" width="103.7265625" style="9" customWidth="1"/>
    <col min="4" max="8" width="20.54296875" customWidth="1"/>
    <col min="9" max="9" width="14.453125" customWidth="1"/>
  </cols>
  <sheetData>
    <row r="1" spans="1:8" ht="141" customHeight="1" x14ac:dyDescent="0.35">
      <c r="A1" s="277" t="s">
        <v>232</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152"/>
      <c r="G3" s="152"/>
      <c r="H3" s="153"/>
    </row>
    <row r="4" spans="1:8" ht="20.149999999999999" customHeight="1" x14ac:dyDescent="0.35">
      <c r="A4" s="11" t="s">
        <v>28</v>
      </c>
      <c r="B4" s="23" t="s">
        <v>29</v>
      </c>
      <c r="C4" s="11" t="s">
        <v>30</v>
      </c>
      <c r="D4" s="23" t="s">
        <v>31</v>
      </c>
      <c r="E4" s="127">
        <v>61.88</v>
      </c>
      <c r="F4" s="237"/>
      <c r="G4" s="184">
        <f>'A-Price Proposal'!G4</f>
        <v>0</v>
      </c>
      <c r="H4" s="94">
        <f>F4*G4</f>
        <v>0</v>
      </c>
    </row>
    <row r="5" spans="1:8" ht="20.149999999999999" customHeight="1" x14ac:dyDescent="0.35">
      <c r="A5" s="11" t="s">
        <v>32</v>
      </c>
      <c r="B5" s="23" t="s">
        <v>33</v>
      </c>
      <c r="C5" s="10" t="s">
        <v>34</v>
      </c>
      <c r="D5" s="23" t="s">
        <v>31</v>
      </c>
      <c r="E5" s="127">
        <v>0</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29">
        <v>32.42</v>
      </c>
      <c r="F8" s="240"/>
      <c r="G8" s="185">
        <f>'A-Price Proposal'!G8</f>
        <v>0</v>
      </c>
      <c r="H8" s="95">
        <f>F8*G8</f>
        <v>0</v>
      </c>
    </row>
    <row r="9" spans="1:8" ht="20.149999999999999" customHeight="1" x14ac:dyDescent="0.35">
      <c r="A9" s="19" t="s">
        <v>42</v>
      </c>
      <c r="B9" s="24" t="s">
        <v>43</v>
      </c>
      <c r="C9" s="12" t="s">
        <v>44</v>
      </c>
      <c r="D9" s="20" t="s">
        <v>41</v>
      </c>
      <c r="E9" s="129">
        <v>32.42</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47">
        <v>0</v>
      </c>
      <c r="F12" s="243"/>
      <c r="G12" s="186">
        <f>'A-Price Proposal'!G12</f>
        <v>0</v>
      </c>
      <c r="H12" s="96">
        <f t="shared" ref="H12:H17" si="0">F12*G12</f>
        <v>0</v>
      </c>
    </row>
    <row r="13" spans="1:8" ht="20.149999999999999" customHeight="1" x14ac:dyDescent="0.35">
      <c r="A13" s="21" t="s">
        <v>51</v>
      </c>
      <c r="B13" s="26" t="s">
        <v>52</v>
      </c>
      <c r="C13" s="13" t="s">
        <v>53</v>
      </c>
      <c r="D13" s="22" t="s">
        <v>31</v>
      </c>
      <c r="E13" s="131">
        <v>131.34</v>
      </c>
      <c r="F13" s="244"/>
      <c r="G13" s="187">
        <f>'A-Price Proposal'!G13</f>
        <v>0</v>
      </c>
      <c r="H13" s="97">
        <f t="shared" si="0"/>
        <v>0</v>
      </c>
    </row>
    <row r="14" spans="1:8" ht="20.149999999999999" customHeight="1" x14ac:dyDescent="0.35">
      <c r="A14" s="21" t="s">
        <v>54</v>
      </c>
      <c r="B14" s="26" t="s">
        <v>55</v>
      </c>
      <c r="C14" s="13" t="s">
        <v>56</v>
      </c>
      <c r="D14" s="22" t="s">
        <v>31</v>
      </c>
      <c r="E14" s="131">
        <v>131.34</v>
      </c>
      <c r="F14" s="244"/>
      <c r="G14" s="187">
        <f>'A-Price Proposal'!G14</f>
        <v>0</v>
      </c>
      <c r="H14" s="97">
        <f t="shared" si="0"/>
        <v>0</v>
      </c>
    </row>
    <row r="15" spans="1:8" ht="20.149999999999999" customHeight="1" x14ac:dyDescent="0.35">
      <c r="A15" s="21" t="s">
        <v>57</v>
      </c>
      <c r="B15" s="26" t="s">
        <v>58</v>
      </c>
      <c r="C15" s="13" t="s">
        <v>59</v>
      </c>
      <c r="D15" s="22" t="s">
        <v>31</v>
      </c>
      <c r="E15" s="131">
        <v>0</v>
      </c>
      <c r="F15" s="244"/>
      <c r="G15" s="187">
        <f>'A-Price Proposal'!G15</f>
        <v>0</v>
      </c>
      <c r="H15" s="97">
        <f t="shared" si="0"/>
        <v>0</v>
      </c>
    </row>
    <row r="16" spans="1:8" ht="20.149999999999999" customHeight="1" x14ac:dyDescent="0.35">
      <c r="A16" s="21" t="s">
        <v>60</v>
      </c>
      <c r="B16" s="26" t="s">
        <v>61</v>
      </c>
      <c r="C16" s="13" t="s">
        <v>62</v>
      </c>
      <c r="D16" s="22" t="s">
        <v>63</v>
      </c>
      <c r="E16" s="131">
        <v>16</v>
      </c>
      <c r="F16" s="244"/>
      <c r="G16" s="187">
        <f>'A-Price Proposal'!G16</f>
        <v>0</v>
      </c>
      <c r="H16" s="97">
        <f t="shared" si="0"/>
        <v>0</v>
      </c>
    </row>
    <row r="17" spans="1:8" ht="20.149999999999999" customHeight="1" x14ac:dyDescent="0.35">
      <c r="A17" s="21" t="s">
        <v>64</v>
      </c>
      <c r="B17" s="25" t="s">
        <v>65</v>
      </c>
      <c r="C17" s="13" t="s">
        <v>66</v>
      </c>
      <c r="D17" s="22" t="s">
        <v>31</v>
      </c>
      <c r="E17" s="147">
        <v>0</v>
      </c>
      <c r="F17" s="243"/>
      <c r="G17" s="186">
        <f>'A-Price Proposal'!G17</f>
        <v>0</v>
      </c>
      <c r="H17" s="96">
        <f t="shared" si="0"/>
        <v>0</v>
      </c>
    </row>
    <row r="18" spans="1:8" ht="20.149999999999999" customHeight="1" x14ac:dyDescent="0.35">
      <c r="A18" s="21" t="s">
        <v>67</v>
      </c>
      <c r="B18" s="25" t="s">
        <v>68</v>
      </c>
      <c r="C18" s="13" t="s">
        <v>69</v>
      </c>
      <c r="D18" s="22" t="s">
        <v>31</v>
      </c>
      <c r="E18" s="147">
        <v>0</v>
      </c>
      <c r="F18" s="243"/>
      <c r="G18" s="186">
        <f>'A-Price Proposal'!G18</f>
        <v>0</v>
      </c>
      <c r="H18" s="96">
        <f t="shared" ref="H18:H20" si="1">F18*G18</f>
        <v>0</v>
      </c>
    </row>
    <row r="19" spans="1:8" ht="20.149999999999999" customHeight="1" x14ac:dyDescent="0.35">
      <c r="A19" s="21" t="s">
        <v>70</v>
      </c>
      <c r="B19" s="25" t="s">
        <v>71</v>
      </c>
      <c r="C19" s="13" t="s">
        <v>72</v>
      </c>
      <c r="D19" s="22" t="s">
        <v>31</v>
      </c>
      <c r="E19" s="147">
        <v>0</v>
      </c>
      <c r="F19" s="243"/>
      <c r="G19" s="186">
        <f>'A-Price Proposal'!G19</f>
        <v>0</v>
      </c>
      <c r="H19" s="96">
        <f t="shared" si="1"/>
        <v>0</v>
      </c>
    </row>
    <row r="20" spans="1:8" ht="20.149999999999999" customHeight="1" x14ac:dyDescent="0.35">
      <c r="A20" s="21" t="s">
        <v>73</v>
      </c>
      <c r="B20" s="25" t="s">
        <v>74</v>
      </c>
      <c r="C20" s="14" t="s">
        <v>75</v>
      </c>
      <c r="D20" s="22" t="s">
        <v>31</v>
      </c>
      <c r="E20" s="147">
        <v>0</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33">
        <v>67.715000000000003</v>
      </c>
      <c r="F23" s="247"/>
      <c r="G23" s="188">
        <f>'A-Price Proposal'!G23</f>
        <v>0</v>
      </c>
      <c r="H23" s="98">
        <f t="shared" ref="H23:H28" si="2">F23*G23</f>
        <v>0</v>
      </c>
    </row>
    <row r="24" spans="1:8" ht="19.899999999999999" customHeight="1" x14ac:dyDescent="0.35">
      <c r="A24" s="27" t="s">
        <v>83</v>
      </c>
      <c r="B24" s="28" t="s">
        <v>84</v>
      </c>
      <c r="C24" s="15" t="s">
        <v>85</v>
      </c>
      <c r="D24" s="30" t="s">
        <v>31</v>
      </c>
      <c r="E24" s="134">
        <v>0</v>
      </c>
      <c r="F24" s="248"/>
      <c r="G24" s="189">
        <f>'A-Price Proposal'!G24</f>
        <v>0</v>
      </c>
      <c r="H24" s="99">
        <f t="shared" si="2"/>
        <v>0</v>
      </c>
    </row>
    <row r="25" spans="1:8" ht="19.899999999999999" customHeight="1" x14ac:dyDescent="0.35">
      <c r="A25" s="27" t="s">
        <v>86</v>
      </c>
      <c r="B25" s="28" t="s">
        <v>87</v>
      </c>
      <c r="C25" s="15" t="s">
        <v>88</v>
      </c>
      <c r="D25" s="30" t="s">
        <v>31</v>
      </c>
      <c r="E25" s="134">
        <v>0</v>
      </c>
      <c r="F25" s="248"/>
      <c r="G25" s="189">
        <f>'A-Price Proposal'!G25</f>
        <v>0</v>
      </c>
      <c r="H25" s="99">
        <f t="shared" si="2"/>
        <v>0</v>
      </c>
    </row>
    <row r="26" spans="1:8" ht="19.899999999999999" customHeight="1" x14ac:dyDescent="0.35">
      <c r="A26" s="27" t="s">
        <v>89</v>
      </c>
      <c r="B26" s="28" t="s">
        <v>90</v>
      </c>
      <c r="C26" s="16" t="s">
        <v>91</v>
      </c>
      <c r="D26" s="30" t="s">
        <v>31</v>
      </c>
      <c r="E26" s="134">
        <v>0</v>
      </c>
      <c r="F26" s="248"/>
      <c r="G26" s="189">
        <f>'A-Price Proposal'!G26</f>
        <v>0</v>
      </c>
      <c r="H26" s="99">
        <f t="shared" si="2"/>
        <v>0</v>
      </c>
    </row>
    <row r="27" spans="1:8" ht="19.899999999999999" customHeight="1" x14ac:dyDescent="0.35">
      <c r="A27" s="27" t="s">
        <v>92</v>
      </c>
      <c r="B27" s="28" t="s">
        <v>49</v>
      </c>
      <c r="C27" s="16" t="s">
        <v>50</v>
      </c>
      <c r="D27" s="30" t="s">
        <v>31</v>
      </c>
      <c r="E27" s="134">
        <v>61.88</v>
      </c>
      <c r="F27" s="248"/>
      <c r="G27" s="189">
        <f>'A-Price Proposal'!G27</f>
        <v>0</v>
      </c>
      <c r="H27" s="99">
        <f t="shared" si="2"/>
        <v>0</v>
      </c>
    </row>
    <row r="28" spans="1:8" ht="19.899999999999999" customHeight="1" x14ac:dyDescent="0.35">
      <c r="A28" s="27" t="s">
        <v>93</v>
      </c>
      <c r="B28" s="86" t="s">
        <v>52</v>
      </c>
      <c r="C28" s="16" t="s">
        <v>53</v>
      </c>
      <c r="D28" s="30" t="s">
        <v>31</v>
      </c>
      <c r="E28" s="134">
        <v>61.88</v>
      </c>
      <c r="F28" s="248"/>
      <c r="G28" s="189">
        <f>'A-Price Proposal'!G28</f>
        <v>0</v>
      </c>
      <c r="H28" s="99">
        <f t="shared" si="2"/>
        <v>0</v>
      </c>
    </row>
    <row r="29" spans="1:8" ht="30" customHeight="1" x14ac:dyDescent="0.35">
      <c r="A29" s="8" t="s">
        <v>77</v>
      </c>
      <c r="B29" s="284" t="s">
        <v>94</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27">
        <v>0</v>
      </c>
      <c r="F31" s="237"/>
      <c r="G31" s="184">
        <f>'A-Price Proposal'!G31</f>
        <v>0</v>
      </c>
      <c r="H31" s="94">
        <f>F31*G31</f>
        <v>0</v>
      </c>
    </row>
    <row r="32" spans="1:8" ht="20.149999999999999" customHeight="1" x14ac:dyDescent="0.35">
      <c r="A32" s="31" t="s">
        <v>100</v>
      </c>
      <c r="B32" s="32" t="s">
        <v>101</v>
      </c>
      <c r="C32" s="11" t="s">
        <v>102</v>
      </c>
      <c r="D32" s="23" t="s">
        <v>41</v>
      </c>
      <c r="E32" s="127">
        <v>0</v>
      </c>
      <c r="F32" s="237"/>
      <c r="G32" s="184">
        <f>'A-Price Proposal'!G32</f>
        <v>0</v>
      </c>
      <c r="H32" s="94">
        <f t="shared" ref="H32:H34" si="3">F32*G32</f>
        <v>0</v>
      </c>
    </row>
    <row r="33" spans="1:8" ht="20.149999999999999" customHeight="1" x14ac:dyDescent="0.35">
      <c r="A33" s="31" t="s">
        <v>103</v>
      </c>
      <c r="B33" s="32" t="s">
        <v>104</v>
      </c>
      <c r="C33" s="11" t="s">
        <v>105</v>
      </c>
      <c r="D33" s="23" t="s">
        <v>63</v>
      </c>
      <c r="E33" s="127">
        <v>0</v>
      </c>
      <c r="F33" s="237"/>
      <c r="G33" s="184">
        <f>'A-Price Proposal'!G33</f>
        <v>0</v>
      </c>
      <c r="H33" s="94">
        <f t="shared" si="3"/>
        <v>0</v>
      </c>
    </row>
    <row r="34" spans="1:8" ht="20.149999999999999" customHeight="1" x14ac:dyDescent="0.35">
      <c r="A34" s="31" t="s">
        <v>106</v>
      </c>
      <c r="B34" s="32" t="s">
        <v>107</v>
      </c>
      <c r="C34" s="11" t="s">
        <v>108</v>
      </c>
      <c r="D34" s="23" t="s">
        <v>63</v>
      </c>
      <c r="E34" s="127">
        <v>0</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69" t="s">
        <v>111</v>
      </c>
      <c r="C36" s="158"/>
      <c r="D36" s="158"/>
      <c r="E36" s="158"/>
      <c r="F36" s="250"/>
      <c r="G36" s="158"/>
      <c r="H36" s="159"/>
    </row>
    <row r="37" spans="1:8" ht="20.149999999999999" customHeight="1" x14ac:dyDescent="0.35">
      <c r="A37" s="19" t="s">
        <v>112</v>
      </c>
      <c r="B37" s="24" t="s">
        <v>113</v>
      </c>
      <c r="C37" s="17" t="s">
        <v>114</v>
      </c>
      <c r="D37" s="20" t="s">
        <v>63</v>
      </c>
      <c r="E37" s="129">
        <v>0</v>
      </c>
      <c r="F37" s="240"/>
      <c r="G37" s="185">
        <f>'A-Price Proposal'!G37</f>
        <v>0</v>
      </c>
      <c r="H37" s="95">
        <f>F37*G37</f>
        <v>0</v>
      </c>
    </row>
    <row r="38" spans="1:8" ht="20.149999999999999" customHeight="1" x14ac:dyDescent="0.35">
      <c r="A38" s="19" t="s">
        <v>115</v>
      </c>
      <c r="B38" s="24" t="s">
        <v>116</v>
      </c>
      <c r="C38" s="17" t="s">
        <v>117</v>
      </c>
      <c r="D38" s="20" t="s">
        <v>63</v>
      </c>
      <c r="E38" s="129">
        <v>0</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31">
        <v>0</v>
      </c>
      <c r="F41" s="244"/>
      <c r="G41" s="187">
        <f>'A-Price Proposal'!G41</f>
        <v>0</v>
      </c>
      <c r="H41" s="97">
        <f>F41*G41</f>
        <v>0</v>
      </c>
    </row>
    <row r="42" spans="1:8" ht="20.149999999999999" customHeight="1" x14ac:dyDescent="0.35">
      <c r="A42" s="21" t="s">
        <v>124</v>
      </c>
      <c r="B42" s="25" t="s">
        <v>125</v>
      </c>
      <c r="C42" s="13" t="s">
        <v>126</v>
      </c>
      <c r="D42" s="22" t="s">
        <v>127</v>
      </c>
      <c r="E42" s="131">
        <v>0</v>
      </c>
      <c r="F42" s="244"/>
      <c r="G42" s="187">
        <f>'A-Price Proposal'!G42</f>
        <v>0</v>
      </c>
      <c r="H42" s="97">
        <f>F42*G42</f>
        <v>0</v>
      </c>
    </row>
    <row r="43" spans="1:8" ht="20.149999999999999" customHeight="1" x14ac:dyDescent="0.35">
      <c r="A43" s="21" t="s">
        <v>128</v>
      </c>
      <c r="B43" s="25" t="s">
        <v>129</v>
      </c>
      <c r="C43" s="13" t="s">
        <v>130</v>
      </c>
      <c r="D43" s="22" t="s">
        <v>31</v>
      </c>
      <c r="E43" s="131">
        <v>0</v>
      </c>
      <c r="F43" s="244"/>
      <c r="G43" s="187">
        <f>'A-Price Proposal'!G43</f>
        <v>0</v>
      </c>
      <c r="H43" s="97">
        <f t="shared" ref="H43:H44" si="4">F43*G43</f>
        <v>0</v>
      </c>
    </row>
    <row r="44" spans="1:8" ht="20.149999999999999" customHeight="1" x14ac:dyDescent="0.35">
      <c r="A44" s="21" t="s">
        <v>131</v>
      </c>
      <c r="B44" s="25" t="s">
        <v>132</v>
      </c>
      <c r="C44" s="13" t="s">
        <v>133</v>
      </c>
      <c r="D44" s="22" t="s">
        <v>127</v>
      </c>
      <c r="E44" s="131">
        <v>0</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ht="19.899999999999999" customHeight="1" x14ac:dyDescent="0.35">
      <c r="A47" s="27" t="s">
        <v>137</v>
      </c>
      <c r="B47" s="86" t="s">
        <v>138</v>
      </c>
      <c r="C47" s="16" t="s">
        <v>139</v>
      </c>
      <c r="D47" s="30" t="s">
        <v>140</v>
      </c>
      <c r="E47" s="134">
        <v>1</v>
      </c>
      <c r="F47" s="253"/>
      <c r="G47" s="189">
        <f>'A-Price Proposal'!G47</f>
        <v>0</v>
      </c>
      <c r="H47" s="115">
        <f>F47*G47</f>
        <v>0</v>
      </c>
    </row>
    <row r="48" spans="1:8" ht="30" customHeight="1" x14ac:dyDescent="0.35">
      <c r="A48" s="116" t="s">
        <v>135</v>
      </c>
      <c r="B48" s="310" t="s">
        <v>141</v>
      </c>
      <c r="C48" s="311"/>
      <c r="D48" s="312"/>
      <c r="E48" s="181"/>
      <c r="F48" s="255"/>
      <c r="G48" s="182"/>
      <c r="H48" s="183">
        <f>H47</f>
        <v>0</v>
      </c>
    </row>
    <row r="49" spans="1:8" s="33" customFormat="1" ht="40" customHeight="1" x14ac:dyDescent="0.35">
      <c r="A49" s="35"/>
      <c r="B49" s="276" t="s">
        <v>236</v>
      </c>
      <c r="C49" s="276"/>
      <c r="D49" s="276"/>
      <c r="E49" s="36"/>
      <c r="F49" s="254"/>
      <c r="G49" s="36"/>
      <c r="H49" s="209">
        <f>SUM(H45,H39,H35,H29,H21,H10,H48,H6)</f>
        <v>0</v>
      </c>
    </row>
  </sheetData>
  <sheetProtection algorithmName="SHA-512" hashValue="90Wix8OW+Ut+N5MrY6LUl6Z/dRHpxAfRpfxGExf2QQFuPXw4QbdNAISiEcctGaY1vsT5k8BKBFA7VpA/U4cfpg==" saltValue="8Vqjq683ir9cfsiRNs/GKg==" spinCount="100000" sheet="1" objects="1" scenarios="1"/>
  <mergeCells count="10">
    <mergeCell ref="A1:H1"/>
    <mergeCell ref="B39:D39"/>
    <mergeCell ref="B45:D45"/>
    <mergeCell ref="B49:D49"/>
    <mergeCell ref="B6:D6"/>
    <mergeCell ref="B10:D10"/>
    <mergeCell ref="B21:D21"/>
    <mergeCell ref="B29:D29"/>
    <mergeCell ref="B35:D35"/>
    <mergeCell ref="B48:D48"/>
  </mergeCells>
  <phoneticPr fontId="12" type="noConversion"/>
  <conditionalFormatting sqref="G2:H2">
    <cfRule type="cellIs" dxfId="23" priority="1" operator="equal">
      <formula>0</formula>
    </cfRule>
  </conditionalFormatting>
  <pageMargins left="0.7" right="0.7" top="0.75" bottom="0.75" header="0.3" footer="0.3"/>
  <pageSetup paperSize="8" scale="74" fitToWidth="0" orientation="landscape" r:id="rId1"/>
  <ignoredErrors>
    <ignoredError sqref="H39 H35 H29 H21 H10 H6 H4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F31"/>
  <sheetViews>
    <sheetView zoomScale="65" zoomScaleNormal="100" workbookViewId="0">
      <selection activeCell="D4" sqref="D4"/>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15" customHeight="1" x14ac:dyDescent="0.35">
      <c r="A1" s="293" t="s">
        <v>237</v>
      </c>
      <c r="B1" s="293"/>
      <c r="C1" s="293"/>
      <c r="D1" s="293"/>
      <c r="E1" s="293"/>
      <c r="F1" s="293"/>
    </row>
    <row r="2" spans="1:6" ht="40" customHeight="1" x14ac:dyDescent="0.35">
      <c r="A2" s="34"/>
      <c r="B2" s="34" t="s">
        <v>19</v>
      </c>
      <c r="C2" s="34" t="s">
        <v>149</v>
      </c>
      <c r="D2" s="34" t="s">
        <v>150</v>
      </c>
      <c r="E2" s="67" t="s">
        <v>24</v>
      </c>
      <c r="F2" s="67" t="s">
        <v>25</v>
      </c>
    </row>
    <row r="3" spans="1:6" ht="30" customHeight="1" x14ac:dyDescent="0.35">
      <c r="A3" s="5" t="s">
        <v>151</v>
      </c>
      <c r="B3" s="215" t="s">
        <v>152</v>
      </c>
      <c r="C3" s="216"/>
      <c r="D3" s="216"/>
      <c r="E3" s="216"/>
      <c r="F3" s="217"/>
    </row>
    <row r="4" spans="1:6" x14ac:dyDescent="0.35">
      <c r="A4" s="31" t="s">
        <v>153</v>
      </c>
      <c r="B4" s="39" t="s">
        <v>154</v>
      </c>
      <c r="C4" s="40" t="s">
        <v>155</v>
      </c>
      <c r="D4" s="41">
        <v>2</v>
      </c>
      <c r="E4" s="68">
        <f>'B-Price Proposal'!E4</f>
        <v>0</v>
      </c>
      <c r="F4" s="68">
        <f>D4*E4</f>
        <v>0</v>
      </c>
    </row>
    <row r="5" spans="1:6" x14ac:dyDescent="0.35">
      <c r="A5" s="31" t="s">
        <v>156</v>
      </c>
      <c r="B5" s="39" t="s">
        <v>157</v>
      </c>
      <c r="C5" s="40" t="s">
        <v>158</v>
      </c>
      <c r="D5" s="41">
        <v>0</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59" t="s">
        <v>161</v>
      </c>
      <c r="C7" s="218"/>
      <c r="D7" s="218"/>
      <c r="E7" s="218"/>
      <c r="F7" s="60"/>
    </row>
    <row r="8" spans="1:6" x14ac:dyDescent="0.35">
      <c r="A8" s="19" t="s">
        <v>162</v>
      </c>
      <c r="B8" s="43" t="s">
        <v>163</v>
      </c>
      <c r="C8" s="44" t="s">
        <v>164</v>
      </c>
      <c r="D8" s="45">
        <v>8</v>
      </c>
      <c r="E8" s="70">
        <f>'B-Price Proposal'!E8</f>
        <v>0</v>
      </c>
      <c r="F8" s="70">
        <f>D8*E8</f>
        <v>0</v>
      </c>
    </row>
    <row r="9" spans="1:6" x14ac:dyDescent="0.35">
      <c r="A9" s="19" t="s">
        <v>165</v>
      </c>
      <c r="B9" s="43" t="s">
        <v>166</v>
      </c>
      <c r="C9" s="44" t="s">
        <v>167</v>
      </c>
      <c r="D9" s="45">
        <v>4</v>
      </c>
      <c r="E9" s="70">
        <f>'B-Price Proposal'!E9</f>
        <v>0</v>
      </c>
      <c r="F9" s="70">
        <f t="shared" ref="F9:F12" si="0">D9*E9</f>
        <v>0</v>
      </c>
    </row>
    <row r="10" spans="1:6" x14ac:dyDescent="0.35">
      <c r="A10" s="19" t="s">
        <v>168</v>
      </c>
      <c r="B10" s="43" t="s">
        <v>169</v>
      </c>
      <c r="C10" s="44" t="s">
        <v>170</v>
      </c>
      <c r="D10" s="45">
        <v>0</v>
      </c>
      <c r="E10" s="70">
        <f>'B-Price Proposal'!E10</f>
        <v>0</v>
      </c>
      <c r="F10" s="70">
        <f t="shared" si="0"/>
        <v>0</v>
      </c>
    </row>
    <row r="11" spans="1:6" x14ac:dyDescent="0.35">
      <c r="A11" s="19" t="s">
        <v>171</v>
      </c>
      <c r="B11" s="43" t="s">
        <v>172</v>
      </c>
      <c r="C11" s="44" t="s">
        <v>173</v>
      </c>
      <c r="D11" s="45">
        <v>0</v>
      </c>
      <c r="E11" s="70">
        <f>'B-Price Proposal'!E11</f>
        <v>0</v>
      </c>
      <c r="F11" s="70">
        <f t="shared" si="0"/>
        <v>0</v>
      </c>
    </row>
    <row r="12" spans="1:6" x14ac:dyDescent="0.35">
      <c r="A12" s="19" t="s">
        <v>174</v>
      </c>
      <c r="B12" s="43" t="s">
        <v>175</v>
      </c>
      <c r="C12" s="44" t="s">
        <v>176</v>
      </c>
      <c r="D12" s="45">
        <v>2</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219" t="s">
        <v>179</v>
      </c>
      <c r="C14" s="220"/>
      <c r="D14" s="220"/>
      <c r="E14" s="220"/>
      <c r="F14" s="221"/>
    </row>
    <row r="15" spans="1:6" x14ac:dyDescent="0.35">
      <c r="A15" s="214" t="s">
        <v>180</v>
      </c>
      <c r="B15" s="46" t="s">
        <v>181</v>
      </c>
      <c r="C15" s="47" t="s">
        <v>158</v>
      </c>
      <c r="D15" s="48">
        <v>8</v>
      </c>
      <c r="E15" s="72">
        <f>'B-Price Proposal'!E15</f>
        <v>0</v>
      </c>
      <c r="F15" s="72">
        <f>D15*E15</f>
        <v>0</v>
      </c>
    </row>
    <row r="16" spans="1:6" x14ac:dyDescent="0.35">
      <c r="A16" s="21" t="s">
        <v>182</v>
      </c>
      <c r="B16" s="46" t="s">
        <v>183</v>
      </c>
      <c r="C16" s="47" t="s">
        <v>184</v>
      </c>
      <c r="D16" s="48">
        <v>13</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222" t="s">
        <v>187</v>
      </c>
      <c r="C18" s="223"/>
      <c r="D18" s="223"/>
      <c r="E18" s="223"/>
      <c r="F18" s="224"/>
    </row>
    <row r="19" spans="1:6" x14ac:dyDescent="0.35">
      <c r="A19" s="27" t="s">
        <v>188</v>
      </c>
      <c r="B19" s="49" t="s">
        <v>189</v>
      </c>
      <c r="C19" s="29" t="s">
        <v>190</v>
      </c>
      <c r="D19" s="50">
        <v>12</v>
      </c>
      <c r="E19" s="74">
        <f>'B-Price Proposal'!E19</f>
        <v>0</v>
      </c>
      <c r="F19" s="74">
        <f>D19*E19</f>
        <v>0</v>
      </c>
    </row>
    <row r="20" spans="1:6" x14ac:dyDescent="0.35">
      <c r="A20" s="27" t="s">
        <v>191</v>
      </c>
      <c r="B20" s="49" t="s">
        <v>192</v>
      </c>
      <c r="C20" s="29" t="s">
        <v>193</v>
      </c>
      <c r="D20" s="50">
        <v>2</v>
      </c>
      <c r="E20" s="74">
        <f>'B-Price Proposal'!E20</f>
        <v>0</v>
      </c>
      <c r="F20" s="74">
        <f t="shared" ref="F20:F22" si="1">D20*E20</f>
        <v>0</v>
      </c>
    </row>
    <row r="21" spans="1:6" x14ac:dyDescent="0.35">
      <c r="A21" s="27" t="s">
        <v>194</v>
      </c>
      <c r="B21" s="49" t="s">
        <v>195</v>
      </c>
      <c r="C21" s="29" t="s">
        <v>196</v>
      </c>
      <c r="D21" s="50">
        <v>0</v>
      </c>
      <c r="E21" s="74">
        <f>'B-Price Proposal'!E21</f>
        <v>0</v>
      </c>
      <c r="F21" s="74">
        <f t="shared" si="1"/>
        <v>0</v>
      </c>
    </row>
    <row r="22" spans="1:6" x14ac:dyDescent="0.35">
      <c r="A22" s="27" t="s">
        <v>197</v>
      </c>
      <c r="B22" s="49" t="s">
        <v>198</v>
      </c>
      <c r="C22" s="29" t="s">
        <v>199</v>
      </c>
      <c r="D22" s="50">
        <v>0</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225" t="s">
        <v>202</v>
      </c>
      <c r="C24" s="226"/>
      <c r="D24" s="226"/>
      <c r="E24" s="226"/>
      <c r="F24" s="227"/>
    </row>
    <row r="25" spans="1:6" x14ac:dyDescent="0.35">
      <c r="A25" s="31" t="s">
        <v>203</v>
      </c>
      <c r="B25" s="39" t="s">
        <v>204</v>
      </c>
      <c r="C25" s="40" t="s">
        <v>205</v>
      </c>
      <c r="D25" s="41">
        <v>1</v>
      </c>
      <c r="E25" s="68">
        <f>'B-Price Proposal'!E25</f>
        <v>0</v>
      </c>
      <c r="F25" s="68">
        <f>D25*E25</f>
        <v>0</v>
      </c>
    </row>
    <row r="26" spans="1:6" x14ac:dyDescent="0.35">
      <c r="A26" s="31" t="s">
        <v>206</v>
      </c>
      <c r="B26" s="39" t="s">
        <v>207</v>
      </c>
      <c r="C26" s="40" t="s">
        <v>208</v>
      </c>
      <c r="D26" s="41">
        <v>5</v>
      </c>
      <c r="E26" s="68">
        <f>'B-Price Proposal'!E26</f>
        <v>0</v>
      </c>
      <c r="F26" s="68">
        <f>D26*E26</f>
        <v>0</v>
      </c>
    </row>
    <row r="27" spans="1:6" ht="30" customHeight="1" x14ac:dyDescent="0.35">
      <c r="A27" s="57" t="s">
        <v>201</v>
      </c>
      <c r="B27" s="300" t="s">
        <v>209</v>
      </c>
      <c r="C27" s="301"/>
      <c r="D27" s="234"/>
      <c r="E27" s="234"/>
      <c r="F27" s="228">
        <f>SUM(F25:F26)</f>
        <v>0</v>
      </c>
    </row>
    <row r="28" spans="1:6" ht="30" customHeight="1" x14ac:dyDescent="0.35">
      <c r="A28" s="87" t="s">
        <v>210</v>
      </c>
      <c r="B28" s="304" t="s">
        <v>211</v>
      </c>
      <c r="C28" s="305"/>
      <c r="D28" s="232"/>
      <c r="E28" s="232"/>
      <c r="F28" s="233"/>
    </row>
    <row r="29" spans="1:6" x14ac:dyDescent="0.35">
      <c r="A29" s="179" t="s">
        <v>212</v>
      </c>
      <c r="B29" s="229" t="s">
        <v>213</v>
      </c>
      <c r="C29" s="230" t="s">
        <v>238</v>
      </c>
      <c r="D29" s="231">
        <v>1</v>
      </c>
      <c r="E29" s="190">
        <f>'B-Price Proposal'!E29</f>
        <v>0</v>
      </c>
      <c r="F29" s="190">
        <f>D29*E29</f>
        <v>0</v>
      </c>
    </row>
    <row r="30" spans="1:6" ht="30" customHeight="1" x14ac:dyDescent="0.35">
      <c r="A30" s="87" t="s">
        <v>210</v>
      </c>
      <c r="B30" s="302" t="s">
        <v>239</v>
      </c>
      <c r="C30" s="303"/>
      <c r="D30" s="103"/>
      <c r="E30" s="102"/>
      <c r="F30" s="88">
        <f>F29</f>
        <v>0</v>
      </c>
    </row>
    <row r="31" spans="1:6" s="33" customFormat="1" ht="40" customHeight="1" x14ac:dyDescent="0.35">
      <c r="A31" s="37"/>
      <c r="B31" s="38"/>
      <c r="C31" s="276" t="s">
        <v>216</v>
      </c>
      <c r="D31" s="276"/>
      <c r="E31" s="100"/>
      <c r="F31" s="101">
        <f>SUM(F6,F13,F17,F23,F27, F30)</f>
        <v>0</v>
      </c>
    </row>
  </sheetData>
  <sheetProtection algorithmName="SHA-512" hashValue="e75VqIfXLn+ao0RmX3Kpfa5XfgS7xkjP0mp6Gdeu4bPMwwN6D57eGGRFCbkFZm3m4NSj6qRIYVt8TTj0QCP08g==" saltValue="xsVZcmvB9Ah2CSSv0+UCBA==" spinCount="100000" sheet="1" objects="1" scenarios="1"/>
  <sortState xmlns:xlrd2="http://schemas.microsoft.com/office/spreadsheetml/2017/richdata2" ref="A4:D26">
    <sortCondition ref="A4:A26"/>
  </sortState>
  <mergeCells count="9">
    <mergeCell ref="C31:D31"/>
    <mergeCell ref="A1:F1"/>
    <mergeCell ref="B6:C6"/>
    <mergeCell ref="B13:C13"/>
    <mergeCell ref="B17:C17"/>
    <mergeCell ref="B23:C23"/>
    <mergeCell ref="B27:C27"/>
    <mergeCell ref="B30:C30"/>
    <mergeCell ref="B28:C28"/>
  </mergeCells>
  <conditionalFormatting sqref="B31">
    <cfRule type="containsText" dxfId="22" priority="14" operator="containsText" text="Y.23.0">
      <formula>NOT(ISERROR(SEARCH("Y.23.0",B31)))</formula>
    </cfRule>
  </conditionalFormatting>
  <conditionalFormatting sqref="E2:F2">
    <cfRule type="cellIs" dxfId="21" priority="1" operator="equal">
      <formula>0</formula>
    </cfRule>
  </conditionalFormatting>
  <pageMargins left="0.7" right="0.7" top="0.75" bottom="0.75" header="0.3" footer="0.3"/>
  <pageSetup paperSize="8" fitToHeight="0" orientation="landscape" r:id="rId1"/>
  <ignoredErrors>
    <ignoredError sqref="F6 F13 F17 F23 F2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H49"/>
  <sheetViews>
    <sheetView topLeftCell="C1" zoomScale="75" zoomScaleNormal="100" workbookViewId="0">
      <selection activeCell="F5" sqref="F5"/>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36.5" customHeight="1" x14ac:dyDescent="0.35">
      <c r="A1" s="277" t="s">
        <v>240</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236"/>
      <c r="G3" s="152"/>
      <c r="H3" s="153"/>
    </row>
    <row r="4" spans="1:8" ht="20.149999999999999" customHeight="1" x14ac:dyDescent="0.35">
      <c r="A4" s="11" t="s">
        <v>28</v>
      </c>
      <c r="B4" s="23" t="s">
        <v>29</v>
      </c>
      <c r="C4" s="11" t="s">
        <v>30</v>
      </c>
      <c r="D4" s="23" t="s">
        <v>31</v>
      </c>
      <c r="E4" s="127">
        <v>65</v>
      </c>
      <c r="F4" s="237"/>
      <c r="G4" s="184">
        <f>'A-Price Proposal'!G4</f>
        <v>0</v>
      </c>
      <c r="H4" s="94">
        <f>F4*G4</f>
        <v>0</v>
      </c>
    </row>
    <row r="5" spans="1:8" ht="20.149999999999999" customHeight="1" x14ac:dyDescent="0.35">
      <c r="A5" s="11" t="s">
        <v>32</v>
      </c>
      <c r="B5" s="23" t="s">
        <v>33</v>
      </c>
      <c r="C5" s="10" t="s">
        <v>34</v>
      </c>
      <c r="D5" s="23" t="s">
        <v>31</v>
      </c>
      <c r="E5" s="127">
        <v>0</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29">
        <v>73</v>
      </c>
      <c r="F8" s="240"/>
      <c r="G8" s="185">
        <f>'A-Price Proposal'!G8</f>
        <v>0</v>
      </c>
      <c r="H8" s="95">
        <f>F8*G8</f>
        <v>0</v>
      </c>
    </row>
    <row r="9" spans="1:8" ht="20.149999999999999" customHeight="1" x14ac:dyDescent="0.35">
      <c r="A9" s="19" t="s">
        <v>42</v>
      </c>
      <c r="B9" s="24" t="s">
        <v>43</v>
      </c>
      <c r="C9" s="12" t="s">
        <v>44</v>
      </c>
      <c r="D9" s="20" t="s">
        <v>41</v>
      </c>
      <c r="E9" s="129">
        <v>73</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31">
        <v>5.5</v>
      </c>
      <c r="F12" s="243"/>
      <c r="G12" s="186">
        <f>'A-Price Proposal'!G12</f>
        <v>0</v>
      </c>
      <c r="H12" s="96">
        <f t="shared" ref="H12:H17" si="0">F12*G12</f>
        <v>0</v>
      </c>
    </row>
    <row r="13" spans="1:8" ht="20.149999999999999" customHeight="1" x14ac:dyDescent="0.35">
      <c r="A13" s="21" t="s">
        <v>51</v>
      </c>
      <c r="B13" s="26" t="s">
        <v>52</v>
      </c>
      <c r="C13" s="13" t="s">
        <v>53</v>
      </c>
      <c r="D13" s="22" t="s">
        <v>31</v>
      </c>
      <c r="E13" s="131">
        <v>85</v>
      </c>
      <c r="F13" s="244"/>
      <c r="G13" s="187">
        <f>'A-Price Proposal'!G13</f>
        <v>0</v>
      </c>
      <c r="H13" s="97">
        <f t="shared" si="0"/>
        <v>0</v>
      </c>
    </row>
    <row r="14" spans="1:8" ht="20.149999999999999" customHeight="1" x14ac:dyDescent="0.35">
      <c r="A14" s="21" t="s">
        <v>54</v>
      </c>
      <c r="B14" s="26" t="s">
        <v>55</v>
      </c>
      <c r="C14" s="13" t="s">
        <v>56</v>
      </c>
      <c r="D14" s="22" t="s">
        <v>31</v>
      </c>
      <c r="E14" s="131">
        <v>0</v>
      </c>
      <c r="F14" s="244"/>
      <c r="G14" s="187">
        <f>'A-Price Proposal'!G14</f>
        <v>0</v>
      </c>
      <c r="H14" s="97">
        <f t="shared" si="0"/>
        <v>0</v>
      </c>
    </row>
    <row r="15" spans="1:8" ht="20.149999999999999" customHeight="1" x14ac:dyDescent="0.35">
      <c r="A15" s="21" t="s">
        <v>57</v>
      </c>
      <c r="B15" s="26" t="s">
        <v>58</v>
      </c>
      <c r="C15" s="13" t="s">
        <v>59</v>
      </c>
      <c r="D15" s="22" t="s">
        <v>31</v>
      </c>
      <c r="E15" s="131">
        <v>0</v>
      </c>
      <c r="F15" s="244"/>
      <c r="G15" s="187">
        <f>'A-Price Proposal'!G15</f>
        <v>0</v>
      </c>
      <c r="H15" s="97">
        <f t="shared" si="0"/>
        <v>0</v>
      </c>
    </row>
    <row r="16" spans="1:8" ht="20.149999999999999" customHeight="1" x14ac:dyDescent="0.35">
      <c r="A16" s="21" t="s">
        <v>60</v>
      </c>
      <c r="B16" s="26" t="s">
        <v>61</v>
      </c>
      <c r="C16" s="13" t="s">
        <v>62</v>
      </c>
      <c r="D16" s="22" t="s">
        <v>63</v>
      </c>
      <c r="E16" s="213">
        <v>105</v>
      </c>
      <c r="F16" s="244"/>
      <c r="G16" s="187">
        <f>'A-Price Proposal'!G16</f>
        <v>0</v>
      </c>
      <c r="H16" s="97">
        <f t="shared" si="0"/>
        <v>0</v>
      </c>
    </row>
    <row r="17" spans="1:8" ht="20.149999999999999" customHeight="1" x14ac:dyDescent="0.35">
      <c r="A17" s="21" t="s">
        <v>64</v>
      </c>
      <c r="B17" s="25" t="s">
        <v>65</v>
      </c>
      <c r="C17" s="13" t="s">
        <v>66</v>
      </c>
      <c r="D17" s="22" t="s">
        <v>31</v>
      </c>
      <c r="E17" s="131">
        <v>190</v>
      </c>
      <c r="F17" s="243"/>
      <c r="G17" s="186">
        <f>'A-Price Proposal'!G17</f>
        <v>0</v>
      </c>
      <c r="H17" s="96">
        <f t="shared" si="0"/>
        <v>0</v>
      </c>
    </row>
    <row r="18" spans="1:8" ht="20.149999999999999" customHeight="1" x14ac:dyDescent="0.35">
      <c r="A18" s="21" t="s">
        <v>67</v>
      </c>
      <c r="B18" s="25" t="s">
        <v>68</v>
      </c>
      <c r="C18" s="13" t="s">
        <v>69</v>
      </c>
      <c r="D18" s="22" t="s">
        <v>31</v>
      </c>
      <c r="E18" s="131">
        <v>0</v>
      </c>
      <c r="F18" s="243"/>
      <c r="G18" s="186">
        <f>'A-Price Proposal'!G18</f>
        <v>0</v>
      </c>
      <c r="H18" s="96">
        <f t="shared" ref="H18:H20" si="1">F18*G18</f>
        <v>0</v>
      </c>
    </row>
    <row r="19" spans="1:8" ht="20.149999999999999" customHeight="1" x14ac:dyDescent="0.35">
      <c r="A19" s="21" t="s">
        <v>70</v>
      </c>
      <c r="B19" s="25" t="s">
        <v>71</v>
      </c>
      <c r="C19" s="13" t="s">
        <v>72</v>
      </c>
      <c r="D19" s="22" t="s">
        <v>31</v>
      </c>
      <c r="E19" s="131">
        <v>130</v>
      </c>
      <c r="F19" s="243"/>
      <c r="G19" s="186">
        <f>'A-Price Proposal'!G19</f>
        <v>0</v>
      </c>
      <c r="H19" s="96">
        <f t="shared" si="1"/>
        <v>0</v>
      </c>
    </row>
    <row r="20" spans="1:8" ht="20.149999999999999" customHeight="1" x14ac:dyDescent="0.35">
      <c r="A20" s="21" t="s">
        <v>73</v>
      </c>
      <c r="B20" s="25" t="s">
        <v>74</v>
      </c>
      <c r="C20" s="14" t="s">
        <v>75</v>
      </c>
      <c r="D20" s="22" t="s">
        <v>31</v>
      </c>
      <c r="E20" s="131">
        <v>130</v>
      </c>
      <c r="F20" s="243"/>
      <c r="G20" s="186">
        <f>'A-Price Proposal'!G20</f>
        <v>0</v>
      </c>
      <c r="H20" s="96">
        <f t="shared" si="1"/>
        <v>0</v>
      </c>
    </row>
    <row r="21" spans="1:8" ht="30" customHeight="1" x14ac:dyDescent="0.35">
      <c r="A21" s="7" t="s">
        <v>46</v>
      </c>
      <c r="B21" s="283" t="s">
        <v>76</v>
      </c>
      <c r="C21" s="283"/>
      <c r="D21" s="283"/>
      <c r="E21" s="132"/>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33">
        <v>0</v>
      </c>
      <c r="F23" s="247"/>
      <c r="G23" s="188">
        <f>'A-Price Proposal'!G23</f>
        <v>0</v>
      </c>
      <c r="H23" s="98">
        <f t="shared" ref="H23:H28" si="2">F23*G23</f>
        <v>0</v>
      </c>
    </row>
    <row r="24" spans="1:8" ht="20.149999999999999" customHeight="1" x14ac:dyDescent="0.35">
      <c r="A24" s="27" t="s">
        <v>83</v>
      </c>
      <c r="B24" s="28" t="s">
        <v>84</v>
      </c>
      <c r="C24" s="15" t="s">
        <v>85</v>
      </c>
      <c r="D24" s="30" t="s">
        <v>31</v>
      </c>
      <c r="E24" s="134">
        <v>0</v>
      </c>
      <c r="F24" s="248"/>
      <c r="G24" s="189">
        <f>'A-Price Proposal'!G24</f>
        <v>0</v>
      </c>
      <c r="H24" s="99">
        <f t="shared" si="2"/>
        <v>0</v>
      </c>
    </row>
    <row r="25" spans="1:8" ht="20.149999999999999" customHeight="1" x14ac:dyDescent="0.35">
      <c r="A25" s="27" t="s">
        <v>86</v>
      </c>
      <c r="B25" s="28" t="s">
        <v>87</v>
      </c>
      <c r="C25" s="15" t="s">
        <v>88</v>
      </c>
      <c r="D25" s="30" t="s">
        <v>31</v>
      </c>
      <c r="E25" s="134">
        <v>0</v>
      </c>
      <c r="F25" s="248"/>
      <c r="G25" s="189">
        <f>'A-Price Proposal'!G25</f>
        <v>0</v>
      </c>
      <c r="H25" s="99">
        <f t="shared" si="2"/>
        <v>0</v>
      </c>
    </row>
    <row r="26" spans="1:8" ht="20.149999999999999" customHeight="1" x14ac:dyDescent="0.35">
      <c r="A26" s="27" t="s">
        <v>89</v>
      </c>
      <c r="B26" s="28" t="s">
        <v>90</v>
      </c>
      <c r="C26" s="16" t="s">
        <v>91</v>
      </c>
      <c r="D26" s="30" t="s">
        <v>31</v>
      </c>
      <c r="E26" s="134">
        <v>79</v>
      </c>
      <c r="F26" s="248"/>
      <c r="G26" s="189">
        <f>'A-Price Proposal'!G26</f>
        <v>0</v>
      </c>
      <c r="H26" s="99">
        <f t="shared" si="2"/>
        <v>0</v>
      </c>
    </row>
    <row r="27" spans="1:8" ht="20.149999999999999" customHeight="1" x14ac:dyDescent="0.35">
      <c r="A27" s="27" t="s">
        <v>92</v>
      </c>
      <c r="B27" s="28" t="s">
        <v>49</v>
      </c>
      <c r="C27" s="16" t="s">
        <v>50</v>
      </c>
      <c r="D27" s="30" t="s">
        <v>31</v>
      </c>
      <c r="E27" s="134">
        <v>0</v>
      </c>
      <c r="F27" s="248"/>
      <c r="G27" s="189">
        <f>'A-Price Proposal'!G27</f>
        <v>0</v>
      </c>
      <c r="H27" s="99">
        <f t="shared" si="2"/>
        <v>0</v>
      </c>
    </row>
    <row r="28" spans="1:8" ht="20.149999999999999" customHeight="1" x14ac:dyDescent="0.35">
      <c r="A28" s="27" t="s">
        <v>93</v>
      </c>
      <c r="B28" s="86" t="s">
        <v>52</v>
      </c>
      <c r="C28" s="16" t="s">
        <v>53</v>
      </c>
      <c r="D28" s="30" t="s">
        <v>31</v>
      </c>
      <c r="E28" s="134">
        <v>0</v>
      </c>
      <c r="F28" s="248"/>
      <c r="G28" s="189">
        <f>'A-Price Proposal'!G28</f>
        <v>0</v>
      </c>
      <c r="H28" s="99">
        <f t="shared" si="2"/>
        <v>0</v>
      </c>
    </row>
    <row r="29" spans="1:8" ht="30" customHeight="1" x14ac:dyDescent="0.35">
      <c r="A29" s="8" t="s">
        <v>77</v>
      </c>
      <c r="B29" s="284" t="s">
        <v>94</v>
      </c>
      <c r="C29" s="284"/>
      <c r="D29" s="284"/>
      <c r="E29" s="135"/>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27">
        <v>3</v>
      </c>
      <c r="F31" s="237"/>
      <c r="G31" s="184">
        <f>'A-Price Proposal'!G31</f>
        <v>0</v>
      </c>
      <c r="H31" s="94">
        <f>F31*G31</f>
        <v>0</v>
      </c>
    </row>
    <row r="32" spans="1:8" ht="20.149999999999999" customHeight="1" x14ac:dyDescent="0.35">
      <c r="A32" s="31" t="s">
        <v>100</v>
      </c>
      <c r="B32" s="32" t="s">
        <v>101</v>
      </c>
      <c r="C32" s="11" t="s">
        <v>102</v>
      </c>
      <c r="D32" s="23" t="s">
        <v>41</v>
      </c>
      <c r="E32" s="127">
        <v>0</v>
      </c>
      <c r="F32" s="237"/>
      <c r="G32" s="184">
        <f>'A-Price Proposal'!G32</f>
        <v>0</v>
      </c>
      <c r="H32" s="94">
        <f t="shared" ref="H32:H34" si="3">F32*G32</f>
        <v>0</v>
      </c>
    </row>
    <row r="33" spans="1:8" ht="20.149999999999999" customHeight="1" x14ac:dyDescent="0.35">
      <c r="A33" s="31" t="s">
        <v>103</v>
      </c>
      <c r="B33" s="32" t="s">
        <v>104</v>
      </c>
      <c r="C33" s="11" t="s">
        <v>105</v>
      </c>
      <c r="D33" s="23" t="s">
        <v>63</v>
      </c>
      <c r="E33" s="127">
        <v>8</v>
      </c>
      <c r="F33" s="237"/>
      <c r="G33" s="184">
        <f>'A-Price Proposal'!G33</f>
        <v>0</v>
      </c>
      <c r="H33" s="94">
        <f t="shared" si="3"/>
        <v>0</v>
      </c>
    </row>
    <row r="34" spans="1:8" ht="20.149999999999999" customHeight="1" x14ac:dyDescent="0.35">
      <c r="A34" s="31" t="s">
        <v>106</v>
      </c>
      <c r="B34" s="32" t="s">
        <v>107</v>
      </c>
      <c r="C34" s="11" t="s">
        <v>108</v>
      </c>
      <c r="D34" s="23" t="s">
        <v>63</v>
      </c>
      <c r="E34" s="127">
        <v>0</v>
      </c>
      <c r="F34" s="237"/>
      <c r="G34" s="184">
        <f>'A-Price Proposal'!G34</f>
        <v>0</v>
      </c>
      <c r="H34" s="94">
        <f t="shared" si="3"/>
        <v>0</v>
      </c>
    </row>
    <row r="35" spans="1:8" ht="30" customHeight="1" x14ac:dyDescent="0.35">
      <c r="A35" s="5" t="s">
        <v>95</v>
      </c>
      <c r="B35" s="279" t="s">
        <v>109</v>
      </c>
      <c r="C35" s="279"/>
      <c r="D35" s="279"/>
      <c r="E35" s="128"/>
      <c r="F35" s="238"/>
      <c r="G35" s="82"/>
      <c r="H35" s="89">
        <f>SUM(H31:H34)</f>
        <v>0</v>
      </c>
    </row>
    <row r="36" spans="1:8" ht="30" customHeight="1" x14ac:dyDescent="0.35">
      <c r="A36" s="6" t="s">
        <v>110</v>
      </c>
      <c r="B36" s="169" t="s">
        <v>111</v>
      </c>
      <c r="C36" s="158"/>
      <c r="D36" s="158"/>
      <c r="E36" s="158"/>
      <c r="F36" s="250"/>
      <c r="G36" s="158"/>
      <c r="H36" s="159"/>
    </row>
    <row r="37" spans="1:8" ht="20.149999999999999" customHeight="1" x14ac:dyDescent="0.35">
      <c r="A37" s="19" t="s">
        <v>112</v>
      </c>
      <c r="B37" s="24" t="s">
        <v>113</v>
      </c>
      <c r="C37" s="17" t="s">
        <v>114</v>
      </c>
      <c r="D37" s="20" t="s">
        <v>63</v>
      </c>
      <c r="E37" s="129">
        <v>2</v>
      </c>
      <c r="F37" s="240"/>
      <c r="G37" s="185">
        <f>'A-Price Proposal'!G37</f>
        <v>0</v>
      </c>
      <c r="H37" s="95">
        <f>F37*G37</f>
        <v>0</v>
      </c>
    </row>
    <row r="38" spans="1:8" ht="20.149999999999999" customHeight="1" x14ac:dyDescent="0.35">
      <c r="A38" s="19" t="s">
        <v>115</v>
      </c>
      <c r="B38" s="24" t="s">
        <v>116</v>
      </c>
      <c r="C38" s="17" t="s">
        <v>117</v>
      </c>
      <c r="D38" s="20" t="s">
        <v>63</v>
      </c>
      <c r="E38" s="129">
        <v>1</v>
      </c>
      <c r="F38" s="240"/>
      <c r="G38" s="185">
        <f>'A-Price Proposal'!G38</f>
        <v>0</v>
      </c>
      <c r="H38" s="95">
        <f>F38*G38</f>
        <v>0</v>
      </c>
    </row>
    <row r="39" spans="1:8" ht="30" customHeight="1" x14ac:dyDescent="0.35">
      <c r="A39" s="6" t="s">
        <v>110</v>
      </c>
      <c r="B39" s="291" t="s">
        <v>118</v>
      </c>
      <c r="C39" s="291"/>
      <c r="D39" s="291"/>
      <c r="E39" s="13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31">
        <v>0</v>
      </c>
      <c r="F41" s="244"/>
      <c r="G41" s="187">
        <f>'A-Price Proposal'!G41</f>
        <v>0</v>
      </c>
      <c r="H41" s="97">
        <f>F41*G41</f>
        <v>0</v>
      </c>
    </row>
    <row r="42" spans="1:8" ht="20.149999999999999" customHeight="1" x14ac:dyDescent="0.35">
      <c r="A42" s="21" t="s">
        <v>124</v>
      </c>
      <c r="B42" s="25" t="s">
        <v>125</v>
      </c>
      <c r="C42" s="13" t="s">
        <v>126</v>
      </c>
      <c r="D42" s="22" t="s">
        <v>127</v>
      </c>
      <c r="E42" s="131">
        <v>0</v>
      </c>
      <c r="F42" s="244"/>
      <c r="G42" s="187">
        <f>'A-Price Proposal'!G42</f>
        <v>0</v>
      </c>
      <c r="H42" s="97">
        <f>F42*G42</f>
        <v>0</v>
      </c>
    </row>
    <row r="43" spans="1:8" ht="20.149999999999999" customHeight="1" x14ac:dyDescent="0.35">
      <c r="A43" s="21" t="s">
        <v>128</v>
      </c>
      <c r="B43" s="25" t="s">
        <v>129</v>
      </c>
      <c r="C43" s="13" t="s">
        <v>130</v>
      </c>
      <c r="D43" s="22" t="s">
        <v>31</v>
      </c>
      <c r="E43" s="131">
        <v>0</v>
      </c>
      <c r="F43" s="244"/>
      <c r="G43" s="187">
        <f>'A-Price Proposal'!G43</f>
        <v>0</v>
      </c>
      <c r="H43" s="97">
        <f t="shared" ref="H43:H44" si="4">F43*G43</f>
        <v>0</v>
      </c>
    </row>
    <row r="44" spans="1:8" ht="20.149999999999999" customHeight="1" x14ac:dyDescent="0.35">
      <c r="A44" s="21" t="s">
        <v>131</v>
      </c>
      <c r="B44" s="25" t="s">
        <v>132</v>
      </c>
      <c r="C44" s="13" t="s">
        <v>133</v>
      </c>
      <c r="D44" s="22" t="s">
        <v>127</v>
      </c>
      <c r="E44" s="131">
        <v>0</v>
      </c>
      <c r="F44" s="244"/>
      <c r="G44" s="187">
        <f>'A-Price Proposal'!G44</f>
        <v>0</v>
      </c>
      <c r="H44" s="97">
        <f t="shared" si="4"/>
        <v>0</v>
      </c>
    </row>
    <row r="45" spans="1:8" ht="30" customHeight="1" x14ac:dyDescent="0.35">
      <c r="A45" s="7" t="s">
        <v>119</v>
      </c>
      <c r="B45" s="309" t="s">
        <v>134</v>
      </c>
      <c r="C45" s="309"/>
      <c r="D45" s="309"/>
      <c r="E45" s="132"/>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4">
        <v>1</v>
      </c>
      <c r="F47" s="253"/>
      <c r="G47" s="189">
        <f>'A-Price Proposal'!G47</f>
        <v>0</v>
      </c>
      <c r="H47" s="115">
        <f>F47*G47</f>
        <v>0</v>
      </c>
    </row>
    <row r="48" spans="1:8" ht="30" customHeight="1" x14ac:dyDescent="0.35">
      <c r="A48" s="116" t="s">
        <v>135</v>
      </c>
      <c r="B48" s="285" t="s">
        <v>141</v>
      </c>
      <c r="C48" s="286"/>
      <c r="D48" s="287"/>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VRLdiulIhxMu8p5GcYwf+xvIOeSskojmEaLSZU8DZO91QtGMDuAwjMjpNtAzh/oliE/rWfh0V44o49z6Iiqw/A==" saltValue="nyPtoKBYhORoH8zzJQVisQ==" spinCount="100000" sheet="1" objects="1" scenarios="1"/>
  <mergeCells count="10">
    <mergeCell ref="B49:D49"/>
    <mergeCell ref="A1:H1"/>
    <mergeCell ref="B39:D39"/>
    <mergeCell ref="B45:D45"/>
    <mergeCell ref="B6:D6"/>
    <mergeCell ref="B10:D10"/>
    <mergeCell ref="B21:D21"/>
    <mergeCell ref="B29:D29"/>
    <mergeCell ref="B35:D35"/>
    <mergeCell ref="B48:D48"/>
  </mergeCells>
  <conditionalFormatting sqref="G2:H2">
    <cfRule type="cellIs" dxfId="20" priority="1" operator="equal">
      <formula>0</formula>
    </cfRule>
  </conditionalFormatting>
  <pageMargins left="0.7" right="0.7" top="0.75" bottom="0.75" header="0.3" footer="0.3"/>
  <ignoredErrors>
    <ignoredError sqref="B12 B8 B13:B14 B23:B24 B27:B28 B42:B4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F34"/>
  <sheetViews>
    <sheetView zoomScale="67" zoomScaleNormal="100" workbookViewId="0">
      <selection sqref="A1:F1"/>
    </sheetView>
  </sheetViews>
  <sheetFormatPr defaultRowHeight="14.5" x14ac:dyDescent="0.35"/>
  <cols>
    <col min="1" max="1" width="5.54296875" customWidth="1"/>
    <col min="2" max="2" width="20.54296875" customWidth="1"/>
    <col min="3" max="3" width="90.54296875" customWidth="1"/>
    <col min="4" max="6" width="20.54296875" customWidth="1"/>
  </cols>
  <sheetData>
    <row r="1" spans="1:6" ht="88.5" customHeight="1" x14ac:dyDescent="0.35">
      <c r="A1" s="293" t="s">
        <v>241</v>
      </c>
      <c r="B1" s="293"/>
      <c r="C1" s="293"/>
      <c r="D1" s="293"/>
      <c r="E1" s="293"/>
      <c r="F1" s="293"/>
    </row>
    <row r="2" spans="1:6" ht="40" customHeight="1" x14ac:dyDescent="0.35">
      <c r="A2" s="34"/>
      <c r="B2" s="34" t="s">
        <v>19</v>
      </c>
      <c r="C2" s="34" t="s">
        <v>149</v>
      </c>
      <c r="D2" s="34" t="s">
        <v>150</v>
      </c>
      <c r="E2" s="34" t="s">
        <v>24</v>
      </c>
      <c r="F2" s="67" t="s">
        <v>25</v>
      </c>
    </row>
    <row r="3" spans="1:6" ht="30" customHeight="1" x14ac:dyDescent="0.35">
      <c r="A3" s="5" t="s">
        <v>151</v>
      </c>
      <c r="B3" s="313" t="s">
        <v>152</v>
      </c>
      <c r="C3" s="314"/>
      <c r="D3" s="314"/>
      <c r="E3" s="314"/>
      <c r="F3" s="315"/>
    </row>
    <row r="4" spans="1:6" ht="15" customHeight="1" x14ac:dyDescent="0.35">
      <c r="A4" s="31" t="s">
        <v>153</v>
      </c>
      <c r="B4" s="39" t="s">
        <v>154</v>
      </c>
      <c r="C4" s="40" t="s">
        <v>155</v>
      </c>
      <c r="D4" s="41">
        <v>0</v>
      </c>
      <c r="E4" s="68">
        <f>'B-Price Proposal'!E4</f>
        <v>0</v>
      </c>
      <c r="F4" s="68">
        <f>D4*E4</f>
        <v>0</v>
      </c>
    </row>
    <row r="5" spans="1:6" ht="15" customHeight="1" x14ac:dyDescent="0.35">
      <c r="A5" s="31" t="s">
        <v>156</v>
      </c>
      <c r="B5" s="39" t="s">
        <v>157</v>
      </c>
      <c r="C5" s="40" t="s">
        <v>158</v>
      </c>
      <c r="D5" s="41">
        <v>2</v>
      </c>
      <c r="E5" s="68">
        <f>'B-Price Proposal'!E5</f>
        <v>0</v>
      </c>
      <c r="F5" s="68">
        <f>D5*E5</f>
        <v>0</v>
      </c>
    </row>
    <row r="6" spans="1:6" ht="30" customHeight="1" x14ac:dyDescent="0.35">
      <c r="A6" s="5" t="s">
        <v>151</v>
      </c>
      <c r="B6" s="294" t="s">
        <v>159</v>
      </c>
      <c r="C6" s="295"/>
      <c r="D6" s="42"/>
      <c r="E6" s="42"/>
      <c r="F6" s="93">
        <f>SUM(F4:F5)</f>
        <v>0</v>
      </c>
    </row>
    <row r="7" spans="1:6" ht="30" customHeight="1" x14ac:dyDescent="0.35">
      <c r="A7" s="51" t="s">
        <v>160</v>
      </c>
      <c r="B7" s="304" t="s">
        <v>161</v>
      </c>
      <c r="C7" s="305"/>
      <c r="D7" s="305"/>
      <c r="E7" s="305"/>
      <c r="F7" s="316"/>
    </row>
    <row r="8" spans="1:6" x14ac:dyDescent="0.35">
      <c r="A8" s="19" t="s">
        <v>162</v>
      </c>
      <c r="B8" s="43" t="s">
        <v>163</v>
      </c>
      <c r="C8" s="44" t="s">
        <v>164</v>
      </c>
      <c r="D8" s="45">
        <v>8</v>
      </c>
      <c r="E8" s="70">
        <f>'B-Price Proposal'!E8</f>
        <v>0</v>
      </c>
      <c r="F8" s="70">
        <f>D8*E8</f>
        <v>0</v>
      </c>
    </row>
    <row r="9" spans="1:6" x14ac:dyDescent="0.35">
      <c r="A9" s="19" t="s">
        <v>165</v>
      </c>
      <c r="B9" s="43" t="s">
        <v>166</v>
      </c>
      <c r="C9" s="44" t="s">
        <v>167</v>
      </c>
      <c r="D9" s="45">
        <v>2</v>
      </c>
      <c r="E9" s="70">
        <f>'B-Price Proposal'!E9</f>
        <v>0</v>
      </c>
      <c r="F9" s="70">
        <f t="shared" ref="F9:F12" si="0">D9*E9</f>
        <v>0</v>
      </c>
    </row>
    <row r="10" spans="1:6" x14ac:dyDescent="0.35">
      <c r="A10" s="19" t="s">
        <v>168</v>
      </c>
      <c r="B10" s="43" t="s">
        <v>169</v>
      </c>
      <c r="C10" s="44" t="s">
        <v>170</v>
      </c>
      <c r="D10" s="45">
        <v>2</v>
      </c>
      <c r="E10" s="70">
        <f>'B-Price Proposal'!E10</f>
        <v>0</v>
      </c>
      <c r="F10" s="70">
        <f t="shared" si="0"/>
        <v>0</v>
      </c>
    </row>
    <row r="11" spans="1:6" x14ac:dyDescent="0.35">
      <c r="A11" s="19" t="s">
        <v>171</v>
      </c>
      <c r="B11" s="43" t="s">
        <v>172</v>
      </c>
      <c r="C11" s="44" t="s">
        <v>173</v>
      </c>
      <c r="D11" s="45">
        <v>1</v>
      </c>
      <c r="E11" s="70">
        <f>'B-Price Proposal'!E11</f>
        <v>0</v>
      </c>
      <c r="F11" s="70">
        <f t="shared" si="0"/>
        <v>0</v>
      </c>
    </row>
    <row r="12" spans="1:6" x14ac:dyDescent="0.35">
      <c r="A12" s="19" t="s">
        <v>174</v>
      </c>
      <c r="B12" s="43" t="s">
        <v>175</v>
      </c>
      <c r="C12" s="44" t="s">
        <v>176</v>
      </c>
      <c r="D12" s="45">
        <v>0</v>
      </c>
      <c r="E12" s="70">
        <f>'B-Price Proposal'!E12</f>
        <v>0</v>
      </c>
      <c r="F12" s="70">
        <f t="shared" si="0"/>
        <v>0</v>
      </c>
    </row>
    <row r="13" spans="1:6" ht="30" customHeight="1" x14ac:dyDescent="0.35">
      <c r="A13" s="51" t="s">
        <v>160</v>
      </c>
      <c r="B13" s="302" t="s">
        <v>177</v>
      </c>
      <c r="C13" s="303"/>
      <c r="D13" s="52"/>
      <c r="E13" s="52"/>
      <c r="F13" s="71">
        <f>SUM(F8:F12)</f>
        <v>0</v>
      </c>
    </row>
    <row r="14" spans="1:6" ht="30" customHeight="1" x14ac:dyDescent="0.35">
      <c r="A14" s="53" t="s">
        <v>178</v>
      </c>
      <c r="B14" s="317" t="s">
        <v>179</v>
      </c>
      <c r="C14" s="318"/>
      <c r="D14" s="318"/>
      <c r="E14" s="318"/>
      <c r="F14" s="319"/>
    </row>
    <row r="15" spans="1:6" x14ac:dyDescent="0.35">
      <c r="A15" s="214" t="s">
        <v>180</v>
      </c>
      <c r="B15" s="46" t="s">
        <v>181</v>
      </c>
      <c r="C15" s="47" t="s">
        <v>158</v>
      </c>
      <c r="D15" s="48">
        <v>8</v>
      </c>
      <c r="E15" s="72">
        <f>'B-Price Proposal'!E15</f>
        <v>0</v>
      </c>
      <c r="F15" s="72">
        <f>D15*E15</f>
        <v>0</v>
      </c>
    </row>
    <row r="16" spans="1:6" x14ac:dyDescent="0.35">
      <c r="A16" s="21" t="s">
        <v>182</v>
      </c>
      <c r="B16" s="46" t="s">
        <v>183</v>
      </c>
      <c r="C16" s="47" t="s">
        <v>184</v>
      </c>
      <c r="D16" s="48">
        <v>5</v>
      </c>
      <c r="E16" s="72">
        <f>'B-Price Proposal'!E16</f>
        <v>0</v>
      </c>
      <c r="F16" s="72">
        <f>D16*E16</f>
        <v>0</v>
      </c>
    </row>
    <row r="17" spans="1:6" ht="30" customHeight="1" x14ac:dyDescent="0.35">
      <c r="A17" s="53" t="s">
        <v>178</v>
      </c>
      <c r="B17" s="296" t="s">
        <v>185</v>
      </c>
      <c r="C17" s="297"/>
      <c r="D17" s="54"/>
      <c r="E17" s="54"/>
      <c r="F17" s="73">
        <f>SUM(F15:F16)</f>
        <v>0</v>
      </c>
    </row>
    <row r="18" spans="1:6" ht="30" customHeight="1" x14ac:dyDescent="0.35">
      <c r="A18" s="55" t="s">
        <v>186</v>
      </c>
      <c r="B18" s="320" t="s">
        <v>187</v>
      </c>
      <c r="C18" s="321"/>
      <c r="D18" s="321"/>
      <c r="E18" s="321"/>
      <c r="F18" s="322"/>
    </row>
    <row r="19" spans="1:6" x14ac:dyDescent="0.35">
      <c r="A19" s="27" t="s">
        <v>188</v>
      </c>
      <c r="B19" s="49" t="s">
        <v>189</v>
      </c>
      <c r="C19" s="29" t="s">
        <v>190</v>
      </c>
      <c r="D19" s="50">
        <v>10</v>
      </c>
      <c r="E19" s="74">
        <f>'B-Price Proposal'!E19</f>
        <v>0</v>
      </c>
      <c r="F19" s="74">
        <f>D19*E19</f>
        <v>0</v>
      </c>
    </row>
    <row r="20" spans="1:6" x14ac:dyDescent="0.35">
      <c r="A20" s="27" t="s">
        <v>191</v>
      </c>
      <c r="B20" s="49" t="s">
        <v>192</v>
      </c>
      <c r="C20" s="29" t="s">
        <v>193</v>
      </c>
      <c r="D20" s="50">
        <v>2</v>
      </c>
      <c r="E20" s="74">
        <f>'B-Price Proposal'!E20</f>
        <v>0</v>
      </c>
      <c r="F20" s="74">
        <f t="shared" ref="F20:F22" si="1">D20*E20</f>
        <v>0</v>
      </c>
    </row>
    <row r="21" spans="1:6" x14ac:dyDescent="0.35">
      <c r="A21" s="27" t="s">
        <v>194</v>
      </c>
      <c r="B21" s="49" t="s">
        <v>195</v>
      </c>
      <c r="C21" s="29" t="s">
        <v>196</v>
      </c>
      <c r="D21" s="50">
        <v>1</v>
      </c>
      <c r="E21" s="74">
        <f>'B-Price Proposal'!E21</f>
        <v>0</v>
      </c>
      <c r="F21" s="74">
        <f t="shared" si="1"/>
        <v>0</v>
      </c>
    </row>
    <row r="22" spans="1:6" x14ac:dyDescent="0.35">
      <c r="A22" s="27" t="s">
        <v>197</v>
      </c>
      <c r="B22" s="49" t="s">
        <v>198</v>
      </c>
      <c r="C22" s="29" t="s">
        <v>199</v>
      </c>
      <c r="D22" s="50">
        <v>1</v>
      </c>
      <c r="E22" s="74">
        <f>'B-Price Proposal'!E22</f>
        <v>0</v>
      </c>
      <c r="F22" s="74">
        <f t="shared" si="1"/>
        <v>0</v>
      </c>
    </row>
    <row r="23" spans="1:6" ht="30" customHeight="1" x14ac:dyDescent="0.35">
      <c r="A23" s="55" t="s">
        <v>186</v>
      </c>
      <c r="B23" s="298" t="s">
        <v>200</v>
      </c>
      <c r="C23" s="299"/>
      <c r="D23" s="56"/>
      <c r="E23" s="56"/>
      <c r="F23" s="75">
        <f>SUM(F19:F22)</f>
        <v>0</v>
      </c>
    </row>
    <row r="24" spans="1:6" ht="30" customHeight="1" x14ac:dyDescent="0.35">
      <c r="A24" s="57" t="s">
        <v>201</v>
      </c>
      <c r="B24" s="323" t="s">
        <v>202</v>
      </c>
      <c r="C24" s="324"/>
      <c r="D24" s="324"/>
      <c r="E24" s="324"/>
      <c r="F24" s="325"/>
    </row>
    <row r="25" spans="1:6" x14ac:dyDescent="0.35">
      <c r="A25" s="31" t="s">
        <v>203</v>
      </c>
      <c r="B25" s="39" t="s">
        <v>204</v>
      </c>
      <c r="C25" s="40" t="s">
        <v>205</v>
      </c>
      <c r="D25" s="41">
        <v>1</v>
      </c>
      <c r="E25" s="68">
        <f>'B-Price Proposal'!E25</f>
        <v>0</v>
      </c>
      <c r="F25" s="68">
        <f>D25*E25</f>
        <v>0</v>
      </c>
    </row>
    <row r="26" spans="1:6" x14ac:dyDescent="0.35">
      <c r="A26" s="31" t="s">
        <v>206</v>
      </c>
      <c r="B26" s="39" t="s">
        <v>207</v>
      </c>
      <c r="C26" s="40" t="s">
        <v>208</v>
      </c>
      <c r="D26" s="41">
        <v>0</v>
      </c>
      <c r="E26" s="68">
        <f>'B-Price Proposal'!E26</f>
        <v>0</v>
      </c>
      <c r="F26" s="68">
        <f>D26*E26</f>
        <v>0</v>
      </c>
    </row>
    <row r="27" spans="1:6" ht="30" customHeight="1" x14ac:dyDescent="0.35">
      <c r="A27" s="57" t="s">
        <v>201</v>
      </c>
      <c r="B27" s="326" t="s">
        <v>209</v>
      </c>
      <c r="C27" s="327"/>
      <c r="D27" s="58"/>
      <c r="E27" s="58"/>
      <c r="F27" s="76">
        <f>SUM(F25:F26)</f>
        <v>0</v>
      </c>
    </row>
    <row r="28" spans="1:6" s="33" customFormat="1" ht="34.9" customHeight="1" x14ac:dyDescent="0.35">
      <c r="A28" s="87" t="s">
        <v>210</v>
      </c>
      <c r="B28" s="304" t="s">
        <v>211</v>
      </c>
      <c r="C28" s="316"/>
      <c r="D28" s="52"/>
      <c r="E28" s="52"/>
      <c r="F28" s="88"/>
    </row>
    <row r="29" spans="1:6" x14ac:dyDescent="0.35">
      <c r="A29" s="179" t="s">
        <v>212</v>
      </c>
      <c r="B29" s="179" t="s">
        <v>213</v>
      </c>
      <c r="C29" s="180" t="s">
        <v>238</v>
      </c>
      <c r="D29" s="45">
        <v>1</v>
      </c>
      <c r="E29" s="70">
        <f>'B-Price Proposal'!E29</f>
        <v>0</v>
      </c>
      <c r="F29" s="190">
        <f>D29*E29</f>
        <v>0</v>
      </c>
    </row>
    <row r="30" spans="1:6" ht="34.9" customHeight="1" x14ac:dyDescent="0.35">
      <c r="A30" s="87" t="s">
        <v>210</v>
      </c>
      <c r="B30" s="302" t="s">
        <v>239</v>
      </c>
      <c r="C30" s="303"/>
      <c r="D30" s="103"/>
      <c r="E30" s="102"/>
      <c r="F30" s="88">
        <f>F29</f>
        <v>0</v>
      </c>
    </row>
    <row r="31" spans="1:6" ht="40.15" customHeight="1" x14ac:dyDescent="0.35">
      <c r="A31" s="37"/>
      <c r="B31" s="38"/>
      <c r="C31" s="276" t="s">
        <v>216</v>
      </c>
      <c r="D31" s="276"/>
      <c r="E31" s="100"/>
      <c r="F31" s="101">
        <f>SUM(F6,F13,F17,F23,F27, F30)</f>
        <v>0</v>
      </c>
    </row>
    <row r="34" spans="2:2" x14ac:dyDescent="0.35">
      <c r="B34" s="3"/>
    </row>
  </sheetData>
  <sheetProtection algorithmName="SHA-512" hashValue="Dcgz6u5w6mBdjq8sVaMgmD+RmXOtbUu9lSOkf45ZEZdVf/6MJQS4wHUge1qwuOPykRVturtAWmTOIXmqUkp+HA==" saltValue="7pN2Yqy6rgYOYGphW9V1hw==" spinCount="100000" sheet="1" objects="1" scenarios="1"/>
  <mergeCells count="14">
    <mergeCell ref="B30:C30"/>
    <mergeCell ref="C31:D31"/>
    <mergeCell ref="A1:F1"/>
    <mergeCell ref="B3:F3"/>
    <mergeCell ref="B6:C6"/>
    <mergeCell ref="B7:F7"/>
    <mergeCell ref="B13:C13"/>
    <mergeCell ref="B14:F14"/>
    <mergeCell ref="B17:C17"/>
    <mergeCell ref="B18:F18"/>
    <mergeCell ref="B23:C23"/>
    <mergeCell ref="B24:F24"/>
    <mergeCell ref="B27:C27"/>
    <mergeCell ref="B28:C28"/>
  </mergeCells>
  <conditionalFormatting sqref="B31">
    <cfRule type="containsText" dxfId="19" priority="1" operator="containsText" text="Y.23.0">
      <formula>NOT(ISERROR(SEARCH("Y.23.0",B31)))</formula>
    </cfRule>
  </conditionalFormatting>
  <conditionalFormatting sqref="E2:F2">
    <cfRule type="cellIs" dxfId="18" priority="2" operator="equal">
      <formula>0</formula>
    </cfRule>
  </conditionalFormatting>
  <pageMargins left="0.7" right="0.7" top="0.75" bottom="0.75" header="0.3" footer="0.3"/>
  <pageSetup orientation="portrait" r:id="rId1"/>
  <ignoredErrors>
    <ignoredError sqref="F6 F13 F17 F23 F2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H49"/>
  <sheetViews>
    <sheetView zoomScale="85" zoomScaleNormal="85" workbookViewId="0">
      <selection activeCell="E4" sqref="E4"/>
    </sheetView>
  </sheetViews>
  <sheetFormatPr defaultRowHeight="14.5" x14ac:dyDescent="0.35"/>
  <cols>
    <col min="1" max="1" width="5.54296875" customWidth="1"/>
    <col min="2" max="2" width="20.54296875" style="3" customWidth="1"/>
    <col min="3" max="3" width="103.7265625" style="9" customWidth="1"/>
    <col min="4" max="8" width="20.54296875" customWidth="1"/>
  </cols>
  <sheetData>
    <row r="1" spans="1:8" ht="159.75" customHeight="1" x14ac:dyDescent="0.35">
      <c r="A1" s="277" t="s">
        <v>242</v>
      </c>
      <c r="B1" s="277"/>
      <c r="C1" s="277"/>
      <c r="D1" s="277"/>
      <c r="E1" s="277"/>
      <c r="F1" s="277"/>
      <c r="G1" s="277"/>
      <c r="H1" s="278"/>
    </row>
    <row r="2" spans="1:8" ht="59.25" customHeight="1" x14ac:dyDescent="0.35">
      <c r="A2" s="34"/>
      <c r="B2" s="34" t="s">
        <v>19</v>
      </c>
      <c r="C2" s="34" t="s">
        <v>20</v>
      </c>
      <c r="D2" s="34" t="s">
        <v>21</v>
      </c>
      <c r="E2" s="34" t="s">
        <v>233</v>
      </c>
      <c r="F2" s="146" t="s">
        <v>234</v>
      </c>
      <c r="G2" s="67" t="s">
        <v>24</v>
      </c>
      <c r="H2" s="67" t="s">
        <v>25</v>
      </c>
    </row>
    <row r="3" spans="1:8" ht="30" customHeight="1" x14ac:dyDescent="0.35">
      <c r="A3" s="5" t="s">
        <v>26</v>
      </c>
      <c r="B3" s="151" t="s">
        <v>27</v>
      </c>
      <c r="C3" s="152"/>
      <c r="D3" s="152"/>
      <c r="E3" s="152"/>
      <c r="F3" s="152"/>
      <c r="G3" s="152"/>
      <c r="H3" s="153"/>
    </row>
    <row r="4" spans="1:8" ht="20.149999999999999" customHeight="1" x14ac:dyDescent="0.35">
      <c r="A4" s="11" t="s">
        <v>28</v>
      </c>
      <c r="B4" s="23" t="s">
        <v>29</v>
      </c>
      <c r="C4" s="11" t="s">
        <v>30</v>
      </c>
      <c r="D4" s="23" t="s">
        <v>31</v>
      </c>
      <c r="E4" s="127">
        <v>54.259</v>
      </c>
      <c r="F4" s="237"/>
      <c r="G4" s="184">
        <f>'A-Price Proposal'!G4</f>
        <v>0</v>
      </c>
      <c r="H4" s="94">
        <f>F4*G4</f>
        <v>0</v>
      </c>
    </row>
    <row r="5" spans="1:8" ht="20.149999999999999" customHeight="1" x14ac:dyDescent="0.35">
      <c r="A5" s="11" t="s">
        <v>32</v>
      </c>
      <c r="B5" s="23" t="s">
        <v>33</v>
      </c>
      <c r="C5" s="10" t="s">
        <v>34</v>
      </c>
      <c r="D5" s="23" t="s">
        <v>31</v>
      </c>
      <c r="E5" s="127">
        <v>48.951999999999998</v>
      </c>
      <c r="F5" s="237"/>
      <c r="G5" s="184">
        <f>'A-Price Proposal'!G5</f>
        <v>0</v>
      </c>
      <c r="H5" s="94">
        <f>F5*G5</f>
        <v>0</v>
      </c>
    </row>
    <row r="6" spans="1:8" ht="30" customHeight="1" x14ac:dyDescent="0.35">
      <c r="A6" s="5" t="s">
        <v>26</v>
      </c>
      <c r="B6" s="279" t="s">
        <v>35</v>
      </c>
      <c r="C6" s="279"/>
      <c r="D6" s="279"/>
      <c r="E6" s="128"/>
      <c r="F6" s="238"/>
      <c r="G6" s="82"/>
      <c r="H6" s="89">
        <f>SUM(H4:H5)</f>
        <v>0</v>
      </c>
    </row>
    <row r="7" spans="1:8" ht="30" customHeight="1" x14ac:dyDescent="0.35">
      <c r="A7" s="6" t="s">
        <v>36</v>
      </c>
      <c r="B7" s="166" t="s">
        <v>37</v>
      </c>
      <c r="C7" s="167"/>
      <c r="D7" s="167"/>
      <c r="E7" s="167"/>
      <c r="F7" s="239"/>
      <c r="G7" s="167"/>
      <c r="H7" s="168"/>
    </row>
    <row r="8" spans="1:8" ht="20.149999999999999" customHeight="1" x14ac:dyDescent="0.35">
      <c r="A8" s="19" t="s">
        <v>38</v>
      </c>
      <c r="B8" s="24" t="s">
        <v>39</v>
      </c>
      <c r="C8" s="12" t="s">
        <v>235</v>
      </c>
      <c r="D8" s="20" t="s">
        <v>41</v>
      </c>
      <c r="E8" s="129">
        <v>70.555000000000007</v>
      </c>
      <c r="F8" s="240"/>
      <c r="G8" s="185">
        <f>'A-Price Proposal'!G8</f>
        <v>0</v>
      </c>
      <c r="H8" s="95">
        <f>F8*G8</f>
        <v>0</v>
      </c>
    </row>
    <row r="9" spans="1:8" ht="20.149999999999999" customHeight="1" x14ac:dyDescent="0.35">
      <c r="A9" s="19" t="s">
        <v>42</v>
      </c>
      <c r="B9" s="24" t="s">
        <v>43</v>
      </c>
      <c r="C9" s="12" t="s">
        <v>44</v>
      </c>
      <c r="D9" s="20" t="s">
        <v>41</v>
      </c>
      <c r="E9" s="129">
        <v>70.555000000000007</v>
      </c>
      <c r="F9" s="240"/>
      <c r="G9" s="185">
        <f>'A-Price Proposal'!G9</f>
        <v>0</v>
      </c>
      <c r="H9" s="95">
        <f>F9*G9</f>
        <v>0</v>
      </c>
    </row>
    <row r="10" spans="1:8" ht="30" customHeight="1" x14ac:dyDescent="0.35">
      <c r="A10" s="6" t="s">
        <v>36</v>
      </c>
      <c r="B10" s="280" t="s">
        <v>45</v>
      </c>
      <c r="C10" s="281"/>
      <c r="D10" s="282"/>
      <c r="E10" s="130"/>
      <c r="F10" s="241"/>
      <c r="G10" s="83"/>
      <c r="H10" s="90">
        <f>SUM(H8:H9)</f>
        <v>0</v>
      </c>
    </row>
    <row r="11" spans="1:8" ht="30" customHeight="1" x14ac:dyDescent="0.35">
      <c r="A11" s="7" t="s">
        <v>46</v>
      </c>
      <c r="B11" s="148" t="s">
        <v>47</v>
      </c>
      <c r="C11" s="149"/>
      <c r="D11" s="149"/>
      <c r="E11" s="149"/>
      <c r="F11" s="242"/>
      <c r="G11" s="149"/>
      <c r="H11" s="150"/>
    </row>
    <row r="12" spans="1:8" ht="20.149999999999999" customHeight="1" x14ac:dyDescent="0.35">
      <c r="A12" s="21" t="s">
        <v>48</v>
      </c>
      <c r="B12" s="25" t="s">
        <v>49</v>
      </c>
      <c r="C12" s="13" t="s">
        <v>50</v>
      </c>
      <c r="D12" s="22" t="s">
        <v>31</v>
      </c>
      <c r="E12" s="131">
        <v>202.38200000000001</v>
      </c>
      <c r="F12" s="243"/>
      <c r="G12" s="186">
        <f>'A-Price Proposal'!G12</f>
        <v>0</v>
      </c>
      <c r="H12" s="96">
        <f t="shared" ref="H12:H17" si="0">F12*G12</f>
        <v>0</v>
      </c>
    </row>
    <row r="13" spans="1:8" ht="20.149999999999999" customHeight="1" x14ac:dyDescent="0.35">
      <c r="A13" s="21" t="s">
        <v>51</v>
      </c>
      <c r="B13" s="26" t="s">
        <v>52</v>
      </c>
      <c r="C13" s="13" t="s">
        <v>53</v>
      </c>
      <c r="D13" s="22" t="s">
        <v>31</v>
      </c>
      <c r="E13" s="131">
        <v>202.38200000000001</v>
      </c>
      <c r="F13" s="244"/>
      <c r="G13" s="187">
        <f>'A-Price Proposal'!G13</f>
        <v>0</v>
      </c>
      <c r="H13" s="97">
        <f t="shared" si="0"/>
        <v>0</v>
      </c>
    </row>
    <row r="14" spans="1:8" ht="20.149999999999999" customHeight="1" x14ac:dyDescent="0.35">
      <c r="A14" s="21" t="s">
        <v>54</v>
      </c>
      <c r="B14" s="26" t="s">
        <v>55</v>
      </c>
      <c r="C14" s="13" t="s">
        <v>56</v>
      </c>
      <c r="D14" s="22" t="s">
        <v>31</v>
      </c>
      <c r="E14" s="131">
        <v>5.4</v>
      </c>
      <c r="F14" s="244"/>
      <c r="G14" s="187">
        <f>'A-Price Proposal'!G14</f>
        <v>0</v>
      </c>
      <c r="H14" s="97">
        <f t="shared" si="0"/>
        <v>0</v>
      </c>
    </row>
    <row r="15" spans="1:8" ht="20.149999999999999" customHeight="1" x14ac:dyDescent="0.35">
      <c r="A15" s="21" t="s">
        <v>57</v>
      </c>
      <c r="B15" s="26" t="s">
        <v>58</v>
      </c>
      <c r="C15" s="13" t="s">
        <v>59</v>
      </c>
      <c r="D15" s="22" t="s">
        <v>31</v>
      </c>
      <c r="E15" s="131">
        <v>0</v>
      </c>
      <c r="F15" s="244"/>
      <c r="G15" s="187">
        <f>'A-Price Proposal'!G15</f>
        <v>0</v>
      </c>
      <c r="H15" s="97">
        <f t="shared" si="0"/>
        <v>0</v>
      </c>
    </row>
    <row r="16" spans="1:8" ht="20.149999999999999" customHeight="1" x14ac:dyDescent="0.35">
      <c r="A16" s="21" t="s">
        <v>60</v>
      </c>
      <c r="B16" s="26" t="s">
        <v>61</v>
      </c>
      <c r="C16" s="13" t="s">
        <v>62</v>
      </c>
      <c r="D16" s="22" t="s">
        <v>63</v>
      </c>
      <c r="E16" s="131">
        <v>0</v>
      </c>
      <c r="F16" s="244"/>
      <c r="G16" s="187">
        <f>'A-Price Proposal'!G16</f>
        <v>0</v>
      </c>
      <c r="H16" s="97">
        <f t="shared" si="0"/>
        <v>0</v>
      </c>
    </row>
    <row r="17" spans="1:8" ht="20.149999999999999" customHeight="1" x14ac:dyDescent="0.35">
      <c r="A17" s="21" t="s">
        <v>64</v>
      </c>
      <c r="B17" s="25" t="s">
        <v>65</v>
      </c>
      <c r="C17" s="13" t="s">
        <v>66</v>
      </c>
      <c r="D17" s="22" t="s">
        <v>31</v>
      </c>
      <c r="E17" s="131">
        <v>57.695</v>
      </c>
      <c r="F17" s="243"/>
      <c r="G17" s="186">
        <f>'A-Price Proposal'!G17</f>
        <v>0</v>
      </c>
      <c r="H17" s="96">
        <f t="shared" si="0"/>
        <v>0</v>
      </c>
    </row>
    <row r="18" spans="1:8" ht="20.149999999999999" customHeight="1" x14ac:dyDescent="0.35">
      <c r="A18" s="21" t="s">
        <v>67</v>
      </c>
      <c r="B18" s="25" t="s">
        <v>68</v>
      </c>
      <c r="C18" s="13" t="s">
        <v>69</v>
      </c>
      <c r="D18" s="22" t="s">
        <v>31</v>
      </c>
      <c r="E18" s="131">
        <v>31.844999999999999</v>
      </c>
      <c r="F18" s="243"/>
      <c r="G18" s="186">
        <f>'A-Price Proposal'!G18</f>
        <v>0</v>
      </c>
      <c r="H18" s="96">
        <f t="shared" ref="H18:H20" si="1">F18*G18</f>
        <v>0</v>
      </c>
    </row>
    <row r="19" spans="1:8" ht="20.149999999999999" customHeight="1" x14ac:dyDescent="0.35">
      <c r="A19" s="21" t="s">
        <v>70</v>
      </c>
      <c r="B19" s="25" t="s">
        <v>71</v>
      </c>
      <c r="C19" s="13" t="s">
        <v>72</v>
      </c>
      <c r="D19" s="22" t="s">
        <v>31</v>
      </c>
      <c r="E19" s="131">
        <v>20.538</v>
      </c>
      <c r="F19" s="243"/>
      <c r="G19" s="186">
        <f>'A-Price Proposal'!G19</f>
        <v>0</v>
      </c>
      <c r="H19" s="96">
        <f t="shared" si="1"/>
        <v>0</v>
      </c>
    </row>
    <row r="20" spans="1:8" ht="20.149999999999999" customHeight="1" x14ac:dyDescent="0.35">
      <c r="A20" s="21" t="s">
        <v>73</v>
      </c>
      <c r="B20" s="25" t="s">
        <v>74</v>
      </c>
      <c r="C20" s="14" t="s">
        <v>75</v>
      </c>
      <c r="D20" s="22" t="s">
        <v>31</v>
      </c>
      <c r="E20" s="131">
        <v>57.851999999999997</v>
      </c>
      <c r="F20" s="243"/>
      <c r="G20" s="186">
        <f>'A-Price Proposal'!G20</f>
        <v>0</v>
      </c>
      <c r="H20" s="96">
        <f t="shared" si="1"/>
        <v>0</v>
      </c>
    </row>
    <row r="21" spans="1:8" ht="30" customHeight="1" x14ac:dyDescent="0.35">
      <c r="A21" s="7" t="s">
        <v>46</v>
      </c>
      <c r="B21" s="283" t="s">
        <v>76</v>
      </c>
      <c r="C21" s="283"/>
      <c r="D21" s="283"/>
      <c r="E21" s="137"/>
      <c r="F21" s="245"/>
      <c r="G21" s="84"/>
      <c r="H21" s="91">
        <f>SUM(H12:H20)</f>
        <v>0</v>
      </c>
    </row>
    <row r="22" spans="1:8" ht="30" customHeight="1" x14ac:dyDescent="0.35">
      <c r="A22" s="8" t="s">
        <v>77</v>
      </c>
      <c r="B22" s="154" t="s">
        <v>78</v>
      </c>
      <c r="C22" s="155"/>
      <c r="D22" s="155"/>
      <c r="E22" s="155"/>
      <c r="F22" s="246"/>
      <c r="G22" s="155"/>
      <c r="H22" s="156"/>
    </row>
    <row r="23" spans="1:8" ht="19.899999999999999" customHeight="1" x14ac:dyDescent="0.35">
      <c r="A23" s="27" t="s">
        <v>79</v>
      </c>
      <c r="B23" s="28" t="s">
        <v>80</v>
      </c>
      <c r="C23" s="18" t="s">
        <v>81</v>
      </c>
      <c r="D23" s="79" t="s">
        <v>82</v>
      </c>
      <c r="E23" s="133">
        <v>67.715000000000003</v>
      </c>
      <c r="F23" s="247"/>
      <c r="G23" s="188">
        <f>'A-Price Proposal'!G23</f>
        <v>0</v>
      </c>
      <c r="H23" s="98">
        <f t="shared" ref="H23:H28" si="2">F23*G23</f>
        <v>0</v>
      </c>
    </row>
    <row r="24" spans="1:8" ht="20.149999999999999" customHeight="1" x14ac:dyDescent="0.35">
      <c r="A24" s="27" t="s">
        <v>83</v>
      </c>
      <c r="B24" s="28" t="s">
        <v>84</v>
      </c>
      <c r="C24" s="15" t="s">
        <v>85</v>
      </c>
      <c r="D24" s="30" t="s">
        <v>31</v>
      </c>
      <c r="E24" s="134">
        <v>54.259</v>
      </c>
      <c r="F24" s="248"/>
      <c r="G24" s="189">
        <f>'A-Price Proposal'!G24</f>
        <v>0</v>
      </c>
      <c r="H24" s="99">
        <f t="shared" si="2"/>
        <v>0</v>
      </c>
    </row>
    <row r="25" spans="1:8" ht="20.149999999999999" customHeight="1" x14ac:dyDescent="0.35">
      <c r="A25" s="27" t="s">
        <v>86</v>
      </c>
      <c r="B25" s="28" t="s">
        <v>87</v>
      </c>
      <c r="C25" s="15" t="s">
        <v>88</v>
      </c>
      <c r="D25" s="30" t="s">
        <v>31</v>
      </c>
      <c r="E25" s="133">
        <v>48.951999999999998</v>
      </c>
      <c r="F25" s="248"/>
      <c r="G25" s="189">
        <f>'A-Price Proposal'!G25</f>
        <v>0</v>
      </c>
      <c r="H25" s="99">
        <f t="shared" si="2"/>
        <v>0</v>
      </c>
    </row>
    <row r="26" spans="1:8" ht="20.149999999999999" customHeight="1" x14ac:dyDescent="0.35">
      <c r="A26" s="27" t="s">
        <v>89</v>
      </c>
      <c r="B26" s="28" t="s">
        <v>90</v>
      </c>
      <c r="C26" s="16" t="s">
        <v>91</v>
      </c>
      <c r="D26" s="30" t="s">
        <v>31</v>
      </c>
      <c r="E26" s="134">
        <v>48.951999999999998</v>
      </c>
      <c r="F26" s="248"/>
      <c r="G26" s="189">
        <f>'A-Price Proposal'!G26</f>
        <v>0</v>
      </c>
      <c r="H26" s="99">
        <f t="shared" si="2"/>
        <v>0</v>
      </c>
    </row>
    <row r="27" spans="1:8" ht="20.149999999999999" customHeight="1" x14ac:dyDescent="0.35">
      <c r="A27" s="27" t="s">
        <v>92</v>
      </c>
      <c r="B27" s="28" t="s">
        <v>49</v>
      </c>
      <c r="C27" s="16" t="s">
        <v>50</v>
      </c>
      <c r="D27" s="30" t="s">
        <v>31</v>
      </c>
      <c r="E27" s="134">
        <v>103.211</v>
      </c>
      <c r="F27" s="248"/>
      <c r="G27" s="189">
        <f>'A-Price Proposal'!G27</f>
        <v>0</v>
      </c>
      <c r="H27" s="99">
        <f t="shared" si="2"/>
        <v>0</v>
      </c>
    </row>
    <row r="28" spans="1:8" ht="20.149999999999999" customHeight="1" x14ac:dyDescent="0.35">
      <c r="A28" s="27" t="s">
        <v>93</v>
      </c>
      <c r="B28" s="86" t="s">
        <v>52</v>
      </c>
      <c r="C28" s="16" t="s">
        <v>53</v>
      </c>
      <c r="D28" s="30" t="s">
        <v>31</v>
      </c>
      <c r="E28" s="134">
        <v>103.211</v>
      </c>
      <c r="F28" s="248"/>
      <c r="G28" s="189">
        <f>'A-Price Proposal'!G28</f>
        <v>0</v>
      </c>
      <c r="H28" s="99">
        <f t="shared" si="2"/>
        <v>0</v>
      </c>
    </row>
    <row r="29" spans="1:8" ht="30" customHeight="1" x14ac:dyDescent="0.35">
      <c r="A29" s="8" t="s">
        <v>77</v>
      </c>
      <c r="B29" s="284" t="s">
        <v>94</v>
      </c>
      <c r="C29" s="284"/>
      <c r="D29" s="284"/>
      <c r="E29" s="138"/>
      <c r="F29" s="249"/>
      <c r="G29" s="85"/>
      <c r="H29" s="92">
        <f>SUM(H23:H28)</f>
        <v>0</v>
      </c>
    </row>
    <row r="30" spans="1:8" ht="30" customHeight="1" x14ac:dyDescent="0.35">
      <c r="A30" s="5" t="s">
        <v>95</v>
      </c>
      <c r="B30" s="151" t="s">
        <v>96</v>
      </c>
      <c r="C30" s="152"/>
      <c r="D30" s="152"/>
      <c r="E30" s="152"/>
      <c r="F30" s="236"/>
      <c r="G30" s="152"/>
      <c r="H30" s="153"/>
    </row>
    <row r="31" spans="1:8" ht="20.149999999999999" customHeight="1" x14ac:dyDescent="0.35">
      <c r="A31" s="31" t="s">
        <v>97</v>
      </c>
      <c r="B31" s="32" t="s">
        <v>98</v>
      </c>
      <c r="C31" s="11" t="s">
        <v>99</v>
      </c>
      <c r="D31" s="23" t="s">
        <v>63</v>
      </c>
      <c r="E31" s="127">
        <v>3</v>
      </c>
      <c r="F31" s="237"/>
      <c r="G31" s="184">
        <f>'A-Price Proposal'!G31</f>
        <v>0</v>
      </c>
      <c r="H31" s="94">
        <f>F31*G31</f>
        <v>0</v>
      </c>
    </row>
    <row r="32" spans="1:8" ht="20.149999999999999" customHeight="1" x14ac:dyDescent="0.35">
      <c r="A32" s="31" t="s">
        <v>100</v>
      </c>
      <c r="B32" s="32" t="s">
        <v>101</v>
      </c>
      <c r="C32" s="11" t="s">
        <v>102</v>
      </c>
      <c r="D32" s="23" t="s">
        <v>41</v>
      </c>
      <c r="E32" s="127">
        <v>23.36</v>
      </c>
      <c r="F32" s="237"/>
      <c r="G32" s="184">
        <f>'A-Price Proposal'!G32</f>
        <v>0</v>
      </c>
      <c r="H32" s="94">
        <f t="shared" ref="H32:H34" si="3">F32*G32</f>
        <v>0</v>
      </c>
    </row>
    <row r="33" spans="1:8" ht="20.149999999999999" customHeight="1" x14ac:dyDescent="0.35">
      <c r="A33" s="31" t="s">
        <v>103</v>
      </c>
      <c r="B33" s="32" t="s">
        <v>104</v>
      </c>
      <c r="C33" s="11" t="s">
        <v>105</v>
      </c>
      <c r="D33" s="23" t="s">
        <v>63</v>
      </c>
      <c r="E33" s="127">
        <v>11</v>
      </c>
      <c r="F33" s="237"/>
      <c r="G33" s="184">
        <f>'A-Price Proposal'!G33</f>
        <v>0</v>
      </c>
      <c r="H33" s="94">
        <f t="shared" si="3"/>
        <v>0</v>
      </c>
    </row>
    <row r="34" spans="1:8" ht="20.149999999999999" customHeight="1" x14ac:dyDescent="0.35">
      <c r="A34" s="31" t="s">
        <v>106</v>
      </c>
      <c r="B34" s="32" t="s">
        <v>107</v>
      </c>
      <c r="C34" s="11" t="s">
        <v>108</v>
      </c>
      <c r="D34" s="23" t="s">
        <v>63</v>
      </c>
      <c r="E34" s="127">
        <v>18</v>
      </c>
      <c r="F34" s="237"/>
      <c r="G34" s="184">
        <f>'A-Price Proposal'!G34</f>
        <v>0</v>
      </c>
      <c r="H34" s="94">
        <f t="shared" si="3"/>
        <v>0</v>
      </c>
    </row>
    <row r="35" spans="1:8" ht="30" customHeight="1" x14ac:dyDescent="0.35">
      <c r="A35" s="5" t="s">
        <v>95</v>
      </c>
      <c r="B35" s="279" t="s">
        <v>109</v>
      </c>
      <c r="C35" s="279"/>
      <c r="D35" s="279"/>
      <c r="E35" s="139"/>
      <c r="F35" s="238"/>
      <c r="G35" s="82"/>
      <c r="H35" s="89">
        <f>SUM(H31:H34)</f>
        <v>0</v>
      </c>
    </row>
    <row r="36" spans="1:8" ht="30" customHeight="1" x14ac:dyDescent="0.35">
      <c r="A36" s="6" t="s">
        <v>110</v>
      </c>
      <c r="B36" s="169" t="s">
        <v>111</v>
      </c>
      <c r="C36" s="158"/>
      <c r="D36" s="158"/>
      <c r="E36" s="158"/>
      <c r="F36" s="250"/>
      <c r="G36" s="158"/>
      <c r="H36" s="159"/>
    </row>
    <row r="37" spans="1:8" ht="20.149999999999999" customHeight="1" x14ac:dyDescent="0.35">
      <c r="A37" s="19" t="s">
        <v>112</v>
      </c>
      <c r="B37" s="24" t="s">
        <v>113</v>
      </c>
      <c r="C37" s="17" t="s">
        <v>114</v>
      </c>
      <c r="D37" s="20" t="s">
        <v>63</v>
      </c>
      <c r="E37" s="129">
        <v>2</v>
      </c>
      <c r="F37" s="240"/>
      <c r="G37" s="185">
        <f>'A-Price Proposal'!G37</f>
        <v>0</v>
      </c>
      <c r="H37" s="95">
        <f>F37*G37</f>
        <v>0</v>
      </c>
    </row>
    <row r="38" spans="1:8" ht="20.149999999999999" customHeight="1" x14ac:dyDescent="0.35">
      <c r="A38" s="19" t="s">
        <v>115</v>
      </c>
      <c r="B38" s="24" t="s">
        <v>116</v>
      </c>
      <c r="C38" s="17" t="s">
        <v>117</v>
      </c>
      <c r="D38" s="20" t="s">
        <v>63</v>
      </c>
      <c r="E38" s="129">
        <v>1</v>
      </c>
      <c r="F38" s="240"/>
      <c r="G38" s="185">
        <f>'A-Price Proposal'!G38</f>
        <v>0</v>
      </c>
      <c r="H38" s="95">
        <f>F38*G38</f>
        <v>0</v>
      </c>
    </row>
    <row r="39" spans="1:8" ht="30" customHeight="1" x14ac:dyDescent="0.35">
      <c r="A39" s="6" t="s">
        <v>110</v>
      </c>
      <c r="B39" s="291" t="s">
        <v>118</v>
      </c>
      <c r="C39" s="291"/>
      <c r="D39" s="291"/>
      <c r="E39" s="140"/>
      <c r="F39" s="241"/>
      <c r="G39" s="83"/>
      <c r="H39" s="90">
        <f>SUM(H37:H38)</f>
        <v>0</v>
      </c>
    </row>
    <row r="40" spans="1:8" ht="30" customHeight="1" x14ac:dyDescent="0.35">
      <c r="A40" s="7" t="s">
        <v>119</v>
      </c>
      <c r="B40" s="160" t="s">
        <v>120</v>
      </c>
      <c r="C40" s="161"/>
      <c r="D40" s="161"/>
      <c r="E40" s="161"/>
      <c r="F40" s="251"/>
      <c r="G40" s="161"/>
      <c r="H40" s="162"/>
    </row>
    <row r="41" spans="1:8" ht="20.149999999999999" customHeight="1" x14ac:dyDescent="0.35">
      <c r="A41" s="21" t="s">
        <v>121</v>
      </c>
      <c r="B41" s="25" t="s">
        <v>122</v>
      </c>
      <c r="C41" s="13" t="s">
        <v>123</v>
      </c>
      <c r="D41" s="22" t="s">
        <v>31</v>
      </c>
      <c r="E41" s="131">
        <v>8.68</v>
      </c>
      <c r="F41" s="244"/>
      <c r="G41" s="187">
        <f>'A-Price Proposal'!G41</f>
        <v>0</v>
      </c>
      <c r="H41" s="97">
        <f>F41*G41</f>
        <v>0</v>
      </c>
    </row>
    <row r="42" spans="1:8" ht="20.149999999999999" customHeight="1" x14ac:dyDescent="0.35">
      <c r="A42" s="21" t="s">
        <v>124</v>
      </c>
      <c r="B42" s="25" t="s">
        <v>125</v>
      </c>
      <c r="C42" s="13" t="s">
        <v>126</v>
      </c>
      <c r="D42" s="22" t="s">
        <v>127</v>
      </c>
      <c r="E42" s="131">
        <v>173.6</v>
      </c>
      <c r="F42" s="244"/>
      <c r="G42" s="187">
        <f>'A-Price Proposal'!G42</f>
        <v>0</v>
      </c>
      <c r="H42" s="97">
        <f>F42*G42</f>
        <v>0</v>
      </c>
    </row>
    <row r="43" spans="1:8" ht="20.149999999999999" customHeight="1" x14ac:dyDescent="0.35">
      <c r="A43" s="21" t="s">
        <v>128</v>
      </c>
      <c r="B43" s="25" t="s">
        <v>129</v>
      </c>
      <c r="C43" s="13" t="s">
        <v>130</v>
      </c>
      <c r="D43" s="22" t="s">
        <v>31</v>
      </c>
      <c r="E43" s="131">
        <v>2.3940000000000001</v>
      </c>
      <c r="F43" s="244"/>
      <c r="G43" s="187">
        <f>'A-Price Proposal'!G43</f>
        <v>0</v>
      </c>
      <c r="H43" s="97">
        <f t="shared" ref="H43:H44" si="4">F43*G43</f>
        <v>0</v>
      </c>
    </row>
    <row r="44" spans="1:8" ht="20.149999999999999" customHeight="1" x14ac:dyDescent="0.35">
      <c r="A44" s="21" t="s">
        <v>131</v>
      </c>
      <c r="B44" s="25" t="s">
        <v>132</v>
      </c>
      <c r="C44" s="13" t="s">
        <v>133</v>
      </c>
      <c r="D44" s="22" t="s">
        <v>127</v>
      </c>
      <c r="E44" s="131">
        <v>34.11</v>
      </c>
      <c r="F44" s="244"/>
      <c r="G44" s="187">
        <f>'A-Price Proposal'!G44</f>
        <v>0</v>
      </c>
      <c r="H44" s="97">
        <f t="shared" si="4"/>
        <v>0</v>
      </c>
    </row>
    <row r="45" spans="1:8" ht="30" customHeight="1" x14ac:dyDescent="0.35">
      <c r="A45" s="7" t="s">
        <v>119</v>
      </c>
      <c r="B45" s="309" t="s">
        <v>134</v>
      </c>
      <c r="C45" s="309"/>
      <c r="D45" s="309"/>
      <c r="E45" s="137"/>
      <c r="F45" s="245"/>
      <c r="G45" s="84"/>
      <c r="H45" s="91">
        <f>SUM(H41:H44)</f>
        <v>0</v>
      </c>
    </row>
    <row r="46" spans="1:8" ht="30" customHeight="1" x14ac:dyDescent="0.35">
      <c r="A46" s="116" t="s">
        <v>135</v>
      </c>
      <c r="B46" s="163" t="s">
        <v>136</v>
      </c>
      <c r="C46" s="164"/>
      <c r="D46" s="164"/>
      <c r="E46" s="164"/>
      <c r="F46" s="252"/>
      <c r="G46" s="164"/>
      <c r="H46" s="165"/>
    </row>
    <row r="47" spans="1:8" s="33" customFormat="1" ht="19.899999999999999" customHeight="1" x14ac:dyDescent="0.35">
      <c r="A47" s="27" t="s">
        <v>137</v>
      </c>
      <c r="B47" s="86" t="s">
        <v>138</v>
      </c>
      <c r="C47" s="16" t="s">
        <v>139</v>
      </c>
      <c r="D47" s="30" t="s">
        <v>140</v>
      </c>
      <c r="E47" s="136">
        <v>1</v>
      </c>
      <c r="F47" s="253"/>
      <c r="G47" s="189">
        <f>'A-Price Proposal'!G47</f>
        <v>0</v>
      </c>
      <c r="H47" s="115">
        <f>F47*G47</f>
        <v>0</v>
      </c>
    </row>
    <row r="48" spans="1:8" ht="30" customHeight="1" x14ac:dyDescent="0.35">
      <c r="A48" s="116" t="s">
        <v>135</v>
      </c>
      <c r="B48" s="285" t="s">
        <v>141</v>
      </c>
      <c r="C48" s="286"/>
      <c r="D48" s="287"/>
      <c r="E48" s="135"/>
      <c r="F48" s="249"/>
      <c r="G48" s="182"/>
      <c r="H48" s="80">
        <f>H47</f>
        <v>0</v>
      </c>
    </row>
    <row r="49" spans="1:8" ht="34.9" customHeight="1" x14ac:dyDescent="0.35">
      <c r="A49" s="35"/>
      <c r="B49" s="276" t="s">
        <v>236</v>
      </c>
      <c r="C49" s="276"/>
      <c r="D49" s="276"/>
      <c r="E49" s="36"/>
      <c r="F49" s="254"/>
      <c r="G49" s="36"/>
      <c r="H49" s="209">
        <f>SUM(H45,H39,H35,H29,H21,H10,H48,H6)</f>
        <v>0</v>
      </c>
    </row>
  </sheetData>
  <sheetProtection algorithmName="SHA-512" hashValue="Sx0iJrwzgS8Q6du7i9Owwb7wRExLTsi6ah9Ara8RKo9OdfYflT+lu8y85/QoP0BwGYNoRRrG6fdwPjk9Ll3x2w==" saltValue="Tf/KavnmiBZ4CrPLe8Gykg==" spinCount="100000" sheet="1" objects="1" scenarios="1"/>
  <mergeCells count="10">
    <mergeCell ref="B49:D49"/>
    <mergeCell ref="A1:H1"/>
    <mergeCell ref="B39:D39"/>
    <mergeCell ref="B45:D45"/>
    <mergeCell ref="B6:D6"/>
    <mergeCell ref="B10:D10"/>
    <mergeCell ref="B21:D21"/>
    <mergeCell ref="B29:D29"/>
    <mergeCell ref="B35:D35"/>
    <mergeCell ref="B48:D48"/>
  </mergeCells>
  <conditionalFormatting sqref="G2:H2">
    <cfRule type="cellIs" dxfId="17" priority="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73f51738-d318-4883-9d64-4f0bd0ccc55e" ContentTypeId="0x0101009BA85F8052A6DA4FA3E31FF9F74C6970" PreviousValue="false"/>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CFEA9EFC6A37AC44B85A26E8DC27733C" ma:contentTypeVersion="45" ma:contentTypeDescription="" ma:contentTypeScope="" ma:versionID="7887559ea044820568054c1eb5a41132">
  <xsd:schema xmlns:xsd="http://www.w3.org/2001/XMLSchema" xmlns:xs="http://www.w3.org/2001/XMLSchema" xmlns:p="http://schemas.microsoft.com/office/2006/metadata/properties" xmlns:ns1="http://schemas.microsoft.com/sharepoint/v3" xmlns:ns2="ca283e0b-db31-4043-a2ef-b80661bf084a" xmlns:ns3="http://schemas.microsoft.com/sharepoint.v3" xmlns:ns4="731ff1dd-bd8e-4c24-a202-54f8e865ef07" xmlns:ns5="80fd990d-6864-4ea4-bcd0-cdb4a3415a0e" xmlns:ns6="http://schemas.microsoft.com/sharepoint/v4" targetNamespace="http://schemas.microsoft.com/office/2006/metadata/properties" ma:root="true" ma:fieldsID="5f30732866a5cb348e6fff4cbe86defd" ns1:_="" ns2:_="" ns3:_="" ns4:_="" ns5:_="" ns6:_="">
    <xsd:import namespace="http://schemas.microsoft.com/sharepoint/v3"/>
    <xsd:import namespace="ca283e0b-db31-4043-a2ef-b80661bf084a"/>
    <xsd:import namespace="http://schemas.microsoft.com/sharepoint.v3"/>
    <xsd:import namespace="731ff1dd-bd8e-4c24-a202-54f8e865ef07"/>
    <xsd:import namespace="80fd990d-6864-4ea4-bcd0-cdb4a3415a0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4:SharedWithUsers" minOccurs="0"/>
                <xsd:element ref="ns4:SharedWithDetails"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4" nillable="true" ma:displayName="Declared Record" ma:hidden="true" ma:internalName="_vti_ItemDeclaredRecord" ma:readOnly="true">
      <xsd:simpleType>
        <xsd:restriction base="dms:DateTime"/>
      </xsd:simpleType>
    </xsd:element>
    <xsd:element name="_vti_ItemHoldRecordStatus" ma:index="4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4;#Turkey-4350|f1d77f1c-64d5-4405-826d-2eda2508ba1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eb66395-d17e-4f2b-b6c4-b582d93f67fc}" ma:internalName="TaxCatchAllLabel" ma:readOnly="true" ma:showField="CatchAllDataLabel"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eb66395-d17e-4f2b-b6c4-b582d93f67fc}" ma:internalName="TaxCatchAll" ma:showField="CatchAllData" ma:web="731ff1dd-bd8e-4c24-a202-54f8e865ef07">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f1dd-bd8e-4c24-a202-54f8e865ef07"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7"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fd990d-6864-4ea4-bcd0-cdb4a3415a0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8" nillable="true" ma:displayName="Length (seconds)" ma:internalName="MediaLengthInSeconds" ma:readOnly="true">
      <xsd:simpleType>
        <xsd:restriction base="dms:Unknown"/>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Turkey-4350</TermName>
          <TermId xmlns="http://schemas.microsoft.com/office/infopath/2007/PartnerControls">f1d77f1c-64d5-4405-826d-2eda2508ba1b</TermId>
        </TermInfo>
      </Terms>
    </ga975397408f43e4b84ec8e5a598e523>
    <TaxCatchAll xmlns="ca283e0b-db31-4043-a2ef-b80661bf084a">
      <Value>4</Value>
    </TaxCatchAll>
    <ContentLanguage xmlns="ca283e0b-db31-4043-a2ef-b80661bf084a">English</ContentLanguage>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TaxKeywordTaxHTField xmlns="731ff1dd-bd8e-4c24-a202-54f8e865ef07">
      <Terms xmlns="http://schemas.microsoft.com/office/infopath/2007/PartnerControls"/>
    </TaxKeywordTaxHTField>
    <SemaphoreItemMetadata xmlns="731ff1dd-bd8e-4c24-a202-54f8e865ef07" xsi:nil="true"/>
    <lcf76f155ced4ddcb4097134ff3c332f xmlns="80fd990d-6864-4ea4-bcd0-cdb4a3415a0e">
      <Terms xmlns="http://schemas.microsoft.com/office/infopath/2007/PartnerControls"/>
    </lcf76f155ced4ddcb4097134ff3c332f>
  </documentManagement>
</p:properti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4FAF2D4E-1135-4676-B6A4-0AE99979B5DC}">
  <ds:schemaRefs>
    <ds:schemaRef ds:uri="Microsoft.SharePoint.Taxonomy.ContentTypeSync"/>
  </ds:schemaRefs>
</ds:datastoreItem>
</file>

<file path=customXml/itemProps2.xml><?xml version="1.0" encoding="utf-8"?>
<ds:datastoreItem xmlns:ds="http://schemas.openxmlformats.org/officeDocument/2006/customXml" ds:itemID="{6E47A39B-E9D8-41CF-AC8E-4E00A946A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31ff1dd-bd8e-4c24-a202-54f8e865ef07"/>
    <ds:schemaRef ds:uri="80fd990d-6864-4ea4-bcd0-cdb4a3415a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3D29D7-801F-4886-86B9-4C5D8A4C6715}">
  <ds:schemaRefs>
    <ds:schemaRef ds:uri="http://schemas.microsoft.com/sharepoint/events"/>
  </ds:schemaRefs>
</ds:datastoreItem>
</file>

<file path=customXml/itemProps4.xml><?xml version="1.0" encoding="utf-8"?>
<ds:datastoreItem xmlns:ds="http://schemas.openxmlformats.org/officeDocument/2006/customXml" ds:itemID="{DED85E0F-9211-45F4-B7F9-9C59181F90A3}">
  <ds:schemaRefs>
    <ds:schemaRef ds:uri="http://schemas.microsoft.com/sharepoint/v3/contenttype/forms"/>
  </ds:schemaRefs>
</ds:datastoreItem>
</file>

<file path=customXml/itemProps5.xml><?xml version="1.0" encoding="utf-8"?>
<ds:datastoreItem xmlns:ds="http://schemas.openxmlformats.org/officeDocument/2006/customXml" ds:itemID="{AC5E67EF-F55A-4DD6-BB67-787D44FBCC94}">
  <ds:schemaRefs>
    <ds:schemaRef ds:uri="http://schemas.microsoft.com/office/2006/metadata/properties"/>
    <ds:schemaRef ds:uri="http://schemas.microsoft.com/office/infopath/2007/PartnerControls"/>
    <ds:schemaRef ds:uri="ca283e0b-db31-4043-a2ef-b80661bf084a"/>
    <ds:schemaRef ds:uri="536126c6-7230-4e9c-9be4-49951a602d8b"/>
    <ds:schemaRef ds:uri="http://schemas.microsoft.com/sharepoint/v4"/>
    <ds:schemaRef ds:uri="http://schemas.microsoft.com/sharepoint.v3"/>
    <ds:schemaRef ds:uri="4323abb5-9b26-432f-af6a-c5bf274f6fd7"/>
    <ds:schemaRef ds:uri="731ff1dd-bd8e-4c24-a202-54f8e865ef07"/>
    <ds:schemaRef ds:uri="80fd990d-6864-4ea4-bcd0-cdb4a3415a0e"/>
  </ds:schemaRefs>
</ds:datastoreItem>
</file>

<file path=customXml/itemProps6.xml><?xml version="1.0" encoding="utf-8"?>
<ds:datastoreItem xmlns:ds="http://schemas.openxmlformats.org/officeDocument/2006/customXml" ds:itemID="{354DC248-BF44-438B-99D6-40C7F89EBE46}">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GUIDANCE (A+B)</vt:lpstr>
      <vt:lpstr>A-Price Proposal</vt:lpstr>
      <vt:lpstr>B-Price Proposal</vt:lpstr>
      <vt:lpstr>TOTAL-All Labs</vt:lpstr>
      <vt:lpstr>HIE-A</vt:lpstr>
      <vt:lpstr>HIE-B</vt:lpstr>
      <vt:lpstr>BİL-A</vt:lpstr>
      <vt:lpstr>BİL-B</vt:lpstr>
      <vt:lpstr>ERZ-A</vt:lpstr>
      <vt:lpstr>ERZ-B</vt:lpstr>
      <vt:lpstr>G.AN-A</vt:lpstr>
      <vt:lpstr>G.AN-B</vt:lpstr>
      <vt:lpstr>İST-A</vt:lpstr>
      <vt:lpstr>İST-B</vt:lpstr>
      <vt:lpstr>İZM-A</vt:lpstr>
      <vt:lpstr>İZM-B</vt:lpstr>
      <vt:lpstr>MERS-A</vt:lpstr>
      <vt:lpstr>MERS-B</vt:lpstr>
      <vt:lpstr>RİZE-A</vt:lpstr>
      <vt:lpstr>RİZE-B</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Oguz Ozdora</dc:creator>
  <cp:keywords/>
  <dc:description/>
  <cp:lastModifiedBy>Tugay Tastan</cp:lastModifiedBy>
  <cp:revision/>
  <cp:lastPrinted>2025-03-06T13:12:46Z</cp:lastPrinted>
  <dcterms:created xsi:type="dcterms:W3CDTF">2024-10-31T12:28:53Z</dcterms:created>
  <dcterms:modified xsi:type="dcterms:W3CDTF">2025-03-12T18:09:16Z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0x0101009BA85F8052A6DA4FA3E31FF9F74C697000CFEA9EFC6A37AC44B85A26E8DC27733C</vt:lpwstr>
  </property>
  <property fmtid="{D5CDD505-2E9C-101B-9397-08002B2CF9AE}" pid="3" name="OfficeDivision">
    <vt:lpwstr>4;#Turkey-4350|f1d77f1c-64d5-4405-826d-2eda2508ba1b</vt:lpwstr>
  </property>
  <property fmtid="{D5CDD505-2E9C-101B-9397-08002B2CF9AE}" pid="4" name="_dlc_DocIdItemGuid">
    <vt:lpwstr>73c552ad-5f39-4db0-97da-75e920e9cd5f</vt:lpwstr>
  </property>
  <property fmtid="{D5CDD505-2E9C-101B-9397-08002B2CF9AE}" pid="5" name="TaxKeyword">
    <vt:lpwstr/>
  </property>
  <property fmtid="{D5CDD505-2E9C-101B-9397-08002B2CF9AE}" pid="6" name="SystemDTAC">
    <vt:lpwstr/>
  </property>
  <property fmtid="{D5CDD505-2E9C-101B-9397-08002B2CF9AE}" pid="7" name="Topic">
    <vt:lpwstr/>
  </property>
  <property fmtid="{D5CDD505-2E9C-101B-9397-08002B2CF9AE}" pid="8" name="MediaServiceImageTags">
    <vt:lpwstr/>
  </property>
  <property fmtid="{D5CDD505-2E9C-101B-9397-08002B2CF9AE}" pid="9" name="CriticalForLongTermRetention">
    <vt:lpwstr/>
  </property>
  <property fmtid="{D5CDD505-2E9C-101B-9397-08002B2CF9AE}" pid="10" name="DocumentType">
    <vt:lpwstr/>
  </property>
  <property fmtid="{D5CDD505-2E9C-101B-9397-08002B2CF9AE}" pid="11" name="GeographicScope">
    <vt:lpwstr/>
  </property>
</Properties>
</file>